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8_{70B0F217-7C1B-44F0-91D5-F52A1642C074}" xr6:coauthVersionLast="47" xr6:coauthVersionMax="47" xr10:uidLastSave="{00000000-0000-0000-0000-000000000000}"/>
  <bookViews>
    <workbookView xWindow="-108" yWindow="-108" windowWidth="23256" windowHeight="12720" xr2:uid="{541EB939-A458-497A-8278-0348C1728515}"/>
  </bookViews>
  <sheets>
    <sheet name="GA+RG-2" sheetId="1" r:id="rId1"/>
  </sheets>
  <externalReferences>
    <externalReference r:id="rId2"/>
  </externalReferences>
  <definedNames>
    <definedName name="newbasicPB4">[1]Sheet1!$T$4:$T$37</definedName>
    <definedName name="oldbasicPB4">[1]Sheet1!$S$4:$S$37</definedName>
    <definedName name="_xlnm.Print_Area" localSheetId="0">'GA+RG-2'!$A$1:$I$55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99" i="1" l="1"/>
  <c r="D95" i="1"/>
  <c r="D101" i="1" s="1"/>
  <c r="G62" i="1"/>
  <c r="E60" i="1"/>
  <c r="H52" i="1"/>
  <c r="G39" i="1"/>
  <c r="G34" i="1"/>
  <c r="G32" i="1"/>
  <c r="G28" i="1"/>
  <c r="G27" i="1"/>
  <c r="G35" i="1" s="1"/>
  <c r="H35" i="1" s="1"/>
  <c r="F22" i="1"/>
  <c r="G19" i="1"/>
  <c r="G18" i="1"/>
  <c r="G20" i="1" s="1"/>
  <c r="F16" i="1"/>
  <c r="G13" i="1"/>
  <c r="G12" i="1"/>
  <c r="G14" i="1" s="1"/>
  <c r="M9" i="1"/>
  <c r="L9" i="1"/>
  <c r="G4" i="1" s="1"/>
  <c r="G7" i="1" s="1"/>
  <c r="G9" i="1" s="1"/>
  <c r="H10" i="1" s="1"/>
  <c r="G8" i="1"/>
  <c r="G5" i="1"/>
  <c r="I2" i="1"/>
  <c r="K1" i="1"/>
  <c r="F15" i="1" l="1"/>
  <c r="G16" i="1" s="1"/>
  <c r="H16" i="1" s="1"/>
  <c r="F21" i="1"/>
  <c r="G22" i="1" s="1"/>
  <c r="H22" i="1" s="1"/>
  <c r="H28" i="1"/>
  <c r="H30" i="1" l="1"/>
  <c r="E36" i="1" s="1"/>
  <c r="H36" i="1" s="1"/>
  <c r="F38" i="1" l="1"/>
  <c r="G38" i="1" s="1"/>
  <c r="H39" i="1" s="1"/>
  <c r="H41" i="1" s="1"/>
  <c r="H42" i="1" l="1"/>
  <c r="H43" i="1" l="1"/>
  <c r="H44" i="1"/>
  <c r="E59" i="1" l="1"/>
  <c r="E61" i="1" s="1"/>
  <c r="E62" i="1" s="1"/>
  <c r="H47" i="1"/>
  <c r="H53" i="1" s="1"/>
  <c r="B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D03411CF-F636-4D84-BE60-FD827C81E99F}">
      <text>
        <r>
          <rPr>
            <b/>
            <sz val="8"/>
            <color indexed="81"/>
            <rFont val="Tahoma"/>
            <family val="2"/>
          </rPr>
          <t>RATHORE:</t>
        </r>
        <r>
          <rPr>
            <sz val="8"/>
            <color indexed="81"/>
            <rFont val="Tahoma"/>
            <family val="2"/>
          </rPr>
          <t xml:space="preserve">
</t>
        </r>
      </text>
    </comment>
    <comment ref="C49" authorId="0" shapeId="0" xr:uid="{199ECCFC-1220-4B37-8D41-80AE232ECDE1}">
      <text>
        <r>
          <rPr>
            <b/>
            <sz val="8"/>
            <color indexed="81"/>
            <rFont val="Tahoma"/>
            <family val="2"/>
          </rPr>
          <t>RATHORE:</t>
        </r>
        <r>
          <rPr>
            <sz val="8"/>
            <color indexed="81"/>
            <rFont val="Tahoma"/>
            <family val="2"/>
          </rPr>
          <t xml:space="preserve">
</t>
        </r>
      </text>
    </comment>
    <comment ref="C52" authorId="0" shapeId="0" xr:uid="{6F325950-51B1-46C1-881A-B3EBC175C1BB}">
      <text>
        <r>
          <rPr>
            <b/>
            <sz val="8"/>
            <color indexed="81"/>
            <rFont val="Tahoma"/>
            <family val="2"/>
          </rPr>
          <t>RATHORE:</t>
        </r>
        <r>
          <rPr>
            <sz val="8"/>
            <color indexed="81"/>
            <rFont val="Tahoma"/>
            <family val="2"/>
          </rPr>
          <t xml:space="preserve">
</t>
        </r>
      </text>
    </comment>
    <comment ref="B53" authorId="0" shapeId="0" xr:uid="{9CB3EC9F-9816-4ADD-89E1-935E1904AEFD}">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<sst xmlns="http://schemas.openxmlformats.org/spreadsheetml/2006/main" count="188" uniqueCount="172">
  <si>
    <t>Dr. Girish Ahuja &amp; Dr Ravi Gupta</t>
  </si>
  <si>
    <t xml:space="preserve">A S S E S S M E N T   Y E A R  :  2 0 2 2 - 2 3 </t>
  </si>
  <si>
    <t>Filing Date</t>
  </si>
  <si>
    <t>17th Edition-2022</t>
  </si>
  <si>
    <t>Case-2</t>
  </si>
  <si>
    <t>Pg 582</t>
  </si>
  <si>
    <t>Sachit Baran Sarkar</t>
  </si>
  <si>
    <t xml:space="preserve">Salary  </t>
  </si>
  <si>
    <r>
      <t xml:space="preserve">SALARIES </t>
    </r>
    <r>
      <rPr>
        <sz val="10"/>
        <color theme="1"/>
        <rFont val="Arial"/>
        <family val="2"/>
      </rPr>
      <t>U/S 15-17</t>
    </r>
  </si>
  <si>
    <t>Amount (Rs.)</t>
  </si>
  <si>
    <t>Medical Allowance</t>
  </si>
  <si>
    <t xml:space="preserve">Due date </t>
  </si>
  <si>
    <t>Sec 17(1)</t>
  </si>
  <si>
    <t>Basic Salary and Allowances</t>
  </si>
  <si>
    <t>Sec 17(2)</t>
  </si>
  <si>
    <t xml:space="preserve">Value of Perquisites </t>
  </si>
  <si>
    <t>Calculations</t>
  </si>
  <si>
    <t>Sec 17(3)</t>
  </si>
  <si>
    <t xml:space="preserve">Profit in lieu of Salary </t>
  </si>
  <si>
    <t xml:space="preserve">Gross Salary </t>
  </si>
  <si>
    <t>Late Fees</t>
  </si>
  <si>
    <t>Sec 10(14)</t>
  </si>
  <si>
    <t xml:space="preserve">Less Exempt Allowances </t>
  </si>
  <si>
    <t>Aug-Dec 22</t>
  </si>
  <si>
    <t xml:space="preserve">Net Salary </t>
  </si>
  <si>
    <t>Sec 16(ia)</t>
  </si>
  <si>
    <t>Less Standard  Deduction</t>
  </si>
  <si>
    <t>Perquisite-Rent Free Unfurn House</t>
  </si>
  <si>
    <r>
      <t xml:space="preserve">HOUSE PROPERTY </t>
    </r>
    <r>
      <rPr>
        <sz val="10"/>
        <color theme="1"/>
        <rFont val="Arial"/>
        <family val="2"/>
      </rPr>
      <t>U/S 22-27</t>
    </r>
  </si>
  <si>
    <t>Ground Floor</t>
  </si>
  <si>
    <t>Annual Value  (Let-Out)</t>
  </si>
  <si>
    <t xml:space="preserve">Rent - No  TDS </t>
  </si>
  <si>
    <t xml:space="preserve">Less  Municipal Taxes Paid </t>
  </si>
  <si>
    <t>First Floor</t>
  </si>
  <si>
    <t xml:space="preserve">Rent - Net of TDS @ 10% </t>
  </si>
  <si>
    <t>Sec 24</t>
  </si>
  <si>
    <t xml:space="preserve">LESS: Deductions </t>
  </si>
  <si>
    <t>Std Ded 30%</t>
  </si>
  <si>
    <t xml:space="preserve">Intt on H  Loan </t>
  </si>
  <si>
    <t xml:space="preserve">Municipal Taxes paid </t>
  </si>
  <si>
    <t xml:space="preserve">Intt on Loan for renewal </t>
  </si>
  <si>
    <t>270000 * 100 / 90</t>
  </si>
  <si>
    <r>
      <t xml:space="preserve">CAPITAL GAINS </t>
    </r>
    <r>
      <rPr>
        <sz val="10"/>
        <color theme="1"/>
        <rFont val="Arial"/>
        <family val="2"/>
      </rPr>
      <t>U/S 45 - 55</t>
    </r>
  </si>
  <si>
    <t>SHORT TERM CAPITAL GAIN</t>
  </si>
  <si>
    <t>LONG TERM CAPITAL GAIN</t>
  </si>
  <si>
    <r>
      <t xml:space="preserve">OTHER SOURCES </t>
    </r>
    <r>
      <rPr>
        <sz val="10"/>
        <color theme="1"/>
        <rFont val="Arial"/>
        <family val="2"/>
      </rPr>
      <t>U/S 56-59</t>
    </r>
  </si>
  <si>
    <t xml:space="preserve">Saving Bank Interest </t>
  </si>
  <si>
    <t xml:space="preserve">Saving Bank Interest (SBI) </t>
  </si>
  <si>
    <t xml:space="preserve">Gift from Friend </t>
  </si>
  <si>
    <t>Gift From Non-Relative</t>
  </si>
  <si>
    <t>GROSS TOTAL INCOME</t>
  </si>
  <si>
    <t>PPF</t>
  </si>
  <si>
    <t xml:space="preserve">LESS: DEDUCTIONS UNDER CHAPTER VI-A </t>
  </si>
  <si>
    <t xml:space="preserve">Sec 80C </t>
  </si>
  <si>
    <t>Max Limit 150000</t>
  </si>
  <si>
    <t xml:space="preserve">Mediclaim (Self) </t>
  </si>
  <si>
    <t>Sr Citizen</t>
  </si>
  <si>
    <t>Sec 80D</t>
  </si>
  <si>
    <t>Mediclaim</t>
  </si>
  <si>
    <t>Max Limit   50000</t>
  </si>
  <si>
    <t xml:space="preserve">Mediclaim (Independent son) </t>
  </si>
  <si>
    <t>Not Allowed</t>
  </si>
  <si>
    <t xml:space="preserve">Mediclaim (Parents) </t>
  </si>
  <si>
    <t>Sec 80TTB</t>
  </si>
  <si>
    <t xml:space="preserve">Bank/PO Interest </t>
  </si>
  <si>
    <t xml:space="preserve">TOTAL  INCOME </t>
  </si>
  <si>
    <t>Rounding Off u/s 288A</t>
  </si>
  <si>
    <t xml:space="preserve">TAX ON TOTAL INCOME </t>
  </si>
  <si>
    <t xml:space="preserve">INCOME  </t>
  </si>
  <si>
    <t>TAX</t>
  </si>
  <si>
    <t>NORMAL INCOME</t>
  </si>
  <si>
    <t>SPECIAL INCOME</t>
  </si>
  <si>
    <t>Sec 87A</t>
  </si>
  <si>
    <r>
      <t xml:space="preserve">LESS : REBATE  </t>
    </r>
    <r>
      <rPr>
        <sz val="8"/>
        <color theme="1"/>
        <rFont val="Arial Narrow"/>
        <family val="2"/>
      </rPr>
      <t>(Rs. 12500, if Total Income upto Rs. 5 Lakhs)</t>
    </r>
  </si>
  <si>
    <r>
      <t xml:space="preserve">ADD : SURCHARGE  </t>
    </r>
    <r>
      <rPr>
        <sz val="8"/>
        <color theme="1"/>
        <rFont val="Arial"/>
        <family val="2"/>
      </rPr>
      <t>(10 % / 15% / 25% / 37%)</t>
    </r>
  </si>
  <si>
    <t xml:space="preserve">ADD : HEALTH &amp; EDUCATION CESS (4 % on Income Tax + Surcharge) </t>
  </si>
  <si>
    <r>
      <t>TOTAL TAX PAYABLE</t>
    </r>
    <r>
      <rPr>
        <sz val="10"/>
        <color theme="1"/>
        <rFont val="Arial"/>
        <family val="2"/>
      </rPr>
      <t xml:space="preserve"> (including Surcharge &amp; Cess) </t>
    </r>
  </si>
  <si>
    <t>ADD : INTEREST U/S 234A</t>
  </si>
  <si>
    <t>Interest till the Month Dec-2022</t>
  </si>
  <si>
    <t xml:space="preserve">ADD : Late Fees U/S 234F </t>
  </si>
  <si>
    <t>Aug-Dec 2022</t>
  </si>
  <si>
    <t>TOTAL TAX AND INTEREST PAYABLE</t>
  </si>
  <si>
    <t xml:space="preserve">TAX PAID U/S 199 : </t>
  </si>
  <si>
    <t xml:space="preserve">T. D. S.  U/S 192 </t>
  </si>
  <si>
    <t>Employer</t>
  </si>
  <si>
    <t>T. D. S.  U/S 194-I</t>
  </si>
  <si>
    <t xml:space="preserve">Tenant </t>
  </si>
  <si>
    <t xml:space="preserve">Self-Assessment Tax Paid </t>
  </si>
  <si>
    <t>Rounding Off u/s 288B</t>
  </si>
  <si>
    <t>Tax Calculations  by Dr SB Rathore,  Associate Professor of Commerce (Oct-77 to Dec-19) in Shyam Lal College (University of Delhi), Delhi-110032</t>
  </si>
  <si>
    <t>Website: www.taxclasses.in</t>
  </si>
  <si>
    <t xml:space="preserve">FaceBook: DrSB Rathore </t>
  </si>
  <si>
    <t>YouTube: Tax Doctor</t>
  </si>
  <si>
    <t>Calculation  of Interest under Sections 234A</t>
  </si>
  <si>
    <t>Total Interest</t>
  </si>
  <si>
    <t>Part -B</t>
  </si>
  <si>
    <t>80C - 80GGC</t>
  </si>
  <si>
    <t>Section 234A:Sr Citizen</t>
  </si>
  <si>
    <t>Part -C</t>
  </si>
  <si>
    <t>80H - 80RRB</t>
  </si>
  <si>
    <t>Total Tax, Surcharge &amp; Cess</t>
  </si>
  <si>
    <t>Part- CA</t>
  </si>
  <si>
    <t>80TTA, 80TTB</t>
  </si>
  <si>
    <t xml:space="preserve">Less TDS by the Employer,  Tenant </t>
  </si>
  <si>
    <t>Part-D</t>
  </si>
  <si>
    <t>80U</t>
  </si>
  <si>
    <t xml:space="preserve">Liability for Advance tax </t>
  </si>
  <si>
    <t xml:space="preserve">5 Months </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</si>
  <si>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</si>
  <si>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</si>
  <si>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</si>
  <si>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</si>
  <si>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</si>
  <si>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</si>
  <si>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</si>
  <si>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</si>
  <si>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</si>
  <si>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</si>
  <si>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</si>
  <si>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</si>
  <si>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</si>
  <si>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</si>
  <si>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</si>
  <si>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</si>
  <si>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</si>
  <si>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</si>
  <si>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</si>
  <si>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</si>
  <si>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</si>
  <si>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</si>
  <si>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</si>
  <si>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</si>
  <si>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</si>
  <si>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</si>
  <si>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</si>
  <si>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</si>
  <si>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</si>
  <si>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</si>
  <si>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</si>
  <si>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</si>
  <si>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</si>
  <si>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</si>
  <si>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</si>
  <si>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</si>
  <si>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</si>
  <si>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</si>
  <si>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</si>
  <si>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</si>
  <si>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</si>
  <si>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</si>
  <si>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</si>
  <si>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</si>
  <si>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</si>
  <si>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</si>
  <si>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Basic Salary </t>
  </si>
  <si>
    <t xml:space="preserve">Sec 10(5) Leave Travel </t>
  </si>
  <si>
    <t xml:space="preserve">Std Ded  u/s 16 (ia) </t>
  </si>
  <si>
    <t>Dearness Allowance</t>
  </si>
  <si>
    <t>Sec 10(13A) HRA</t>
  </si>
  <si>
    <t>Employment Tax</t>
  </si>
  <si>
    <t>Conveyance Allowance</t>
  </si>
  <si>
    <t xml:space="preserve">Sec 10(14)(i) Conveyance </t>
  </si>
  <si>
    <t>House Rent Allowance</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</si>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</sst>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name val="Arial"/>
    </font>
    <font>
      <sz val="10"/>
      <name val="Arial"/>
      <family val="2"/>
    </font>
    <font>
      <b/>
      <sz val="8"/>
      <color rgb="FF2B0CE4"/>
      <name val="Arial"/>
      <family val="2"/>
    </font>
    <font>
      <sz val="11"/>
      <color theme="1"/>
      <name val="Arial"/>
      <family val="2"/>
    </font>
    <font>
      <sz val="9"/>
      <color theme="1"/>
      <name val="Arial"/>
      <family val="2"/>
    </font>
    <font>
      <b/>
      <sz val="10"/>
      <color rgb="FFC00000"/>
      <name val="Arial"/>
      <family val="2"/>
    </font>
    <font>
      <sz val="10"/>
      <color theme="1"/>
      <name val="Arial"/>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b/>
      <u/>
      <sz val="10"/>
      <color theme="1"/>
      <name val="Arial"/>
      <family val="2"/>
    </font>
    <font>
      <b/>
      <sz val="8"/>
      <color theme="1"/>
      <name val="Arial"/>
      <family val="2"/>
    </font>
    <font>
      <b/>
      <sz val="10"/>
      <color theme="1"/>
      <name val="Arial"/>
      <family val="2"/>
    </font>
    <font>
      <i/>
      <sz val="10"/>
      <color theme="1"/>
      <name val="Arial"/>
      <family val="2"/>
    </font>
    <font>
      <b/>
      <sz val="8"/>
      <name val="Arial"/>
      <family val="2"/>
    </font>
    <font>
      <i/>
      <sz val="9"/>
      <color theme="1"/>
      <name val="Arial"/>
      <family val="2"/>
    </font>
    <font>
      <b/>
      <sz val="8"/>
      <color rgb="FF7030A0"/>
      <name val="Arial"/>
      <family val="2"/>
    </font>
    <font>
      <b/>
      <sz val="10"/>
      <color rgb="FF0000FF"/>
      <name val="Arial"/>
      <family val="2"/>
    </font>
    <font>
      <sz val="9"/>
      <color rgb="FF7030A0"/>
      <name val="Arial"/>
      <family val="2"/>
    </font>
    <font>
      <sz val="10"/>
      <color theme="9" tint="-0.499984740745262"/>
      <name val="Arial"/>
      <family val="2"/>
    </font>
    <font>
      <b/>
      <sz val="9"/>
      <color rgb="FFC00000"/>
      <name val="Arial"/>
      <family val="2"/>
    </font>
    <font>
      <sz val="9"/>
      <name val="Arial"/>
      <family val="2"/>
    </font>
    <font>
      <sz val="10"/>
      <color rgb="FF7030A0"/>
      <name val="Arial"/>
      <family val="2"/>
    </font>
    <font>
      <i/>
      <sz val="10"/>
      <color theme="7" tint="-0.249977111117893"/>
      <name val="Arial"/>
      <family val="2"/>
    </font>
    <font>
      <sz val="10"/>
      <color theme="7" tint="-0.249977111117893"/>
      <name val="Arial"/>
      <family val="2"/>
    </font>
    <font>
      <sz val="8"/>
      <color theme="1"/>
      <name val="Arial Narrow"/>
      <family val="2"/>
    </font>
    <font>
      <sz val="10"/>
      <color theme="3" tint="-0.249977111117893"/>
      <name val="Arial"/>
      <family val="2"/>
    </font>
    <font>
      <u/>
      <sz val="10"/>
      <color theme="1"/>
      <name val="Arial"/>
      <family val="2"/>
    </font>
    <font>
      <i/>
      <u/>
      <sz val="10"/>
      <color theme="1"/>
      <name val="Arial"/>
      <family val="2"/>
    </font>
    <font>
      <i/>
      <sz val="10"/>
      <color theme="3" tint="-0.249977111117893"/>
      <name val="Arial"/>
      <family val="2"/>
    </font>
    <font>
      <i/>
      <sz val="8"/>
      <color theme="1"/>
      <name val="Arial"/>
      <family val="2"/>
    </font>
    <font>
      <b/>
      <i/>
      <sz val="8"/>
      <color rgb="FF0000FF"/>
      <name val="Arial"/>
      <family val="2"/>
    </font>
    <font>
      <b/>
      <sz val="10"/>
      <color rgb="FFC00000"/>
      <name val="Arial Narrow"/>
      <family val="2"/>
    </font>
    <font>
      <sz val="8"/>
      <color rgb="FF0000FF"/>
      <name val="Arial"/>
      <family val="2"/>
    </font>
    <font>
      <sz val="10"/>
      <color theme="1"/>
      <name val="Arial Narrow"/>
      <family val="2"/>
    </font>
    <font>
      <sz val="9"/>
      <color rgb="FF00B0F0"/>
      <name val="Arial"/>
      <family val="2"/>
    </font>
    <font>
      <b/>
      <sz val="9"/>
      <color theme="7" tint="-0.249977111117893"/>
      <name val="Arial"/>
      <family val="2"/>
    </font>
    <font>
      <sz val="8"/>
      <color rgb="FF2B0CE4"/>
      <name val="Arial Narrow"/>
      <family val="2"/>
    </font>
    <font>
      <b/>
      <sz val="8"/>
      <color rgb="FFFF0000"/>
      <name val="Arial"/>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10"/>
      <color rgb="FFC00000"/>
      <name val="Arial"/>
      <family val="2"/>
    </font>
    <font>
      <sz val="8"/>
      <name val="Arial"/>
      <family val="2"/>
    </font>
    <font>
      <sz val="11"/>
      <name val="Arial"/>
      <family val="2"/>
    </font>
    <font>
      <sz val="8"/>
      <color rgb="FFC00000"/>
      <name val="Arial"/>
      <family val="2"/>
    </font>
    <font>
      <b/>
      <sz val="10"/>
      <color indexed="12"/>
      <name val="Arial"/>
      <family val="2"/>
    </font>
    <font>
      <b/>
      <sz val="10"/>
      <name val="Arial"/>
      <family val="2"/>
    </font>
    <font>
      <b/>
      <sz val="9"/>
      <color rgb="FF0000FF"/>
      <name val="Arial"/>
      <family val="2"/>
    </font>
    <font>
      <b/>
      <sz val="9"/>
      <color theme="9" tint="-0.249977111117893"/>
      <name val="Arial"/>
      <family val="2"/>
    </font>
    <font>
      <sz val="10"/>
      <color indexed="12"/>
      <name val="Arial"/>
      <family val="2"/>
    </font>
    <font>
      <b/>
      <u/>
      <sz val="11"/>
      <color indexed="10"/>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b/>
      <sz val="8"/>
      <color indexed="81"/>
      <name val="Tahoma"/>
      <family val="2"/>
    </font>
    <font>
      <sz val="8"/>
      <color indexed="8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213">
    <xf numFmtId="0" fontId="0" fillId="0" borderId="0" xfId="0"/>
    <xf numFmtId="0" fontId="2" fillId="0" borderId="1" xfId="1" applyFont="1" applyBorder="1" applyAlignment="1">
      <alignment horizontal="center" shrinkToFit="1"/>
    </xf>
    <xf numFmtId="0" fontId="2" fillId="0" borderId="2" xfId="1" applyFont="1" applyBorder="1" applyAlignment="1">
      <alignment horizontal="center" shrinkToFit="1"/>
    </xf>
    <xf numFmtId="0" fontId="3" fillId="0" borderId="2" xfId="1" applyFont="1" applyBorder="1" applyAlignment="1">
      <alignment horizontal="center"/>
    </xf>
    <xf numFmtId="0" fontId="3" fillId="0" borderId="3" xfId="1" applyFont="1" applyBorder="1" applyAlignment="1">
      <alignment horizontal="center"/>
    </xf>
    <xf numFmtId="0" fontId="4" fillId="0" borderId="0" xfId="0" applyFont="1"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7" fillId="0" borderId="4" xfId="0" applyFont="1" applyBorder="1" applyAlignment="1">
      <alignment horizontal="center"/>
    </xf>
    <xf numFmtId="0" fontId="3" fillId="0" borderId="0" xfId="0" applyFont="1"/>
    <xf numFmtId="0" fontId="8" fillId="0" borderId="5" xfId="1" applyFont="1" applyBorder="1" applyAlignment="1">
      <alignment horizontal="center" shrinkToFit="1"/>
    </xf>
    <xf numFmtId="0" fontId="8" fillId="0" borderId="6" xfId="1" applyFont="1" applyBorder="1" applyAlignment="1">
      <alignment horizontal="center" shrinkToFit="1"/>
    </xf>
    <xf numFmtId="0" fontId="9" fillId="0" borderId="6" xfId="1" applyFont="1" applyBorder="1" applyAlignment="1">
      <alignment horizontal="center"/>
    </xf>
    <xf numFmtId="0" fontId="10" fillId="0" borderId="6" xfId="1" applyFont="1" applyBorder="1" applyAlignment="1">
      <alignment horizontal="center"/>
    </xf>
    <xf numFmtId="0" fontId="11" fillId="0" borderId="6" xfId="1" applyFont="1" applyBorder="1" applyAlignment="1">
      <alignment horizontal="center"/>
    </xf>
    <xf numFmtId="15" fontId="12" fillId="0" borderId="6" xfId="1" applyNumberFormat="1" applyFont="1" applyBorder="1" applyAlignment="1">
      <alignment horizontal="center"/>
    </xf>
    <xf numFmtId="1" fontId="13" fillId="2" borderId="7" xfId="0" applyNumberFormat="1" applyFont="1" applyFill="1" applyBorder="1" applyAlignment="1">
      <alignment horizontal="center" shrinkToFit="1"/>
    </xf>
    <xf numFmtId="1" fontId="6" fillId="0" borderId="0" xfId="1" applyNumberFormat="1" applyFont="1"/>
    <xf numFmtId="15" fontId="7" fillId="0" borderId="8" xfId="0" applyNumberFormat="1" applyFont="1" applyBorder="1" applyAlignment="1">
      <alignment horizontal="center"/>
    </xf>
    <xf numFmtId="1" fontId="10" fillId="0" borderId="9" xfId="0" applyNumberFormat="1" applyFont="1" applyBorder="1" applyAlignment="1">
      <alignment shrinkToFit="1"/>
    </xf>
    <xf numFmtId="0" fontId="14" fillId="0" borderId="0" xfId="0" applyFont="1"/>
    <xf numFmtId="0" fontId="5" fillId="0" borderId="0" xfId="0" applyFont="1" applyAlignment="1">
      <alignment horizontal="center"/>
    </xf>
    <xf numFmtId="0" fontId="6" fillId="0" borderId="10" xfId="0" applyFont="1" applyBorder="1"/>
    <xf numFmtId="0" fontId="15" fillId="0" borderId="0" xfId="0" applyFont="1" applyAlignment="1">
      <alignment horizontal="center"/>
    </xf>
    <xf numFmtId="0" fontId="15" fillId="0" borderId="11" xfId="0" applyFont="1" applyBorder="1" applyAlignment="1">
      <alignment horizontal="center"/>
    </xf>
    <xf numFmtId="0" fontId="6" fillId="0" borderId="0" xfId="1" applyFont="1"/>
    <xf numFmtId="0" fontId="12" fillId="0" borderId="8" xfId="0" applyFont="1" applyBorder="1" applyAlignment="1">
      <alignment horizontal="center"/>
    </xf>
    <xf numFmtId="0" fontId="10" fillId="0" borderId="9" xfId="0" applyFont="1" applyBorder="1" applyAlignment="1">
      <alignment shrinkToFit="1"/>
    </xf>
    <xf numFmtId="0" fontId="10" fillId="0" borderId="0" xfId="0" applyFont="1"/>
    <xf numFmtId="0" fontId="4" fillId="0" borderId="0" xfId="0" applyFont="1" applyAlignment="1">
      <alignment horizontal="left"/>
    </xf>
    <xf numFmtId="1" fontId="6" fillId="3" borderId="10" xfId="0" applyNumberFormat="1" applyFont="1" applyFill="1" applyBorder="1"/>
    <xf numFmtId="1" fontId="16" fillId="0" borderId="0" xfId="0" applyNumberFormat="1" applyFont="1"/>
    <xf numFmtId="1" fontId="16" fillId="0" borderId="11" xfId="0" applyNumberFormat="1" applyFont="1" applyBorder="1"/>
    <xf numFmtId="15" fontId="12" fillId="0" borderId="8" xfId="0" applyNumberFormat="1" applyFont="1" applyBorder="1" applyAlignment="1">
      <alignment horizontal="center"/>
    </xf>
    <xf numFmtId="0" fontId="10" fillId="0" borderId="8" xfId="0" applyFont="1" applyBorder="1" applyAlignment="1">
      <alignment horizontal="center"/>
    </xf>
    <xf numFmtId="1" fontId="6" fillId="3" borderId="12" xfId="0" applyNumberFormat="1" applyFont="1" applyFill="1" applyBorder="1"/>
    <xf numFmtId="0" fontId="17" fillId="0" borderId="0" xfId="1" applyFont="1" applyAlignment="1">
      <alignment horizontal="left" indent="1"/>
    </xf>
    <xf numFmtId="17" fontId="4" fillId="0" borderId="13" xfId="0" applyNumberFormat="1" applyFont="1" applyBorder="1" applyAlignment="1">
      <alignment horizontal="center"/>
    </xf>
    <xf numFmtId="0" fontId="17" fillId="0" borderId="0" xfId="0" applyFont="1" applyAlignment="1">
      <alignment horizontal="right"/>
    </xf>
    <xf numFmtId="1" fontId="6" fillId="0" borderId="14" xfId="0" applyNumberFormat="1" applyFont="1" applyBorder="1"/>
    <xf numFmtId="0" fontId="18" fillId="4" borderId="4" xfId="0" applyFont="1" applyFill="1" applyBorder="1" applyAlignment="1">
      <alignment horizontal="center"/>
    </xf>
    <xf numFmtId="0" fontId="19" fillId="0" borderId="0" xfId="0" applyFont="1"/>
    <xf numFmtId="0" fontId="10" fillId="0" borderId="0" xfId="0" applyFont="1" applyAlignment="1">
      <alignment horizontal="center"/>
    </xf>
    <xf numFmtId="17" fontId="20" fillId="0" borderId="8" xfId="0" applyNumberFormat="1" applyFont="1" applyBorder="1" applyAlignment="1">
      <alignment horizontal="center"/>
    </xf>
    <xf numFmtId="1" fontId="6" fillId="0" borderId="10" xfId="0" applyNumberFormat="1" applyFont="1" applyBorder="1"/>
    <xf numFmtId="0" fontId="21" fillId="0" borderId="15" xfId="0" applyFont="1" applyBorder="1" applyAlignment="1">
      <alignment vertical="center"/>
    </xf>
    <xf numFmtId="0" fontId="22" fillId="0" borderId="13" xfId="0" applyFont="1" applyBorder="1" applyAlignment="1">
      <alignment horizontal="center"/>
    </xf>
    <xf numFmtId="0" fontId="4" fillId="0" borderId="0" xfId="0" applyFont="1"/>
    <xf numFmtId="1" fontId="6" fillId="0" borderId="0" xfId="0" applyNumberFormat="1" applyFont="1"/>
    <xf numFmtId="0" fontId="9" fillId="0" borderId="0" xfId="0" applyFont="1"/>
    <xf numFmtId="0" fontId="7" fillId="0" borderId="0" xfId="0" applyFont="1"/>
    <xf numFmtId="0" fontId="23" fillId="0" borderId="0" xfId="0" applyFont="1"/>
    <xf numFmtId="0" fontId="24" fillId="0" borderId="0" xfId="0" applyFont="1" applyAlignment="1">
      <alignment horizontal="center"/>
    </xf>
    <xf numFmtId="0" fontId="25" fillId="0" borderId="0" xfId="0" applyFont="1" applyAlignment="1">
      <alignment horizontal="left"/>
    </xf>
    <xf numFmtId="0" fontId="22" fillId="0" borderId="0" xfId="0" applyFont="1" applyAlignment="1">
      <alignment horizontal="center"/>
    </xf>
    <xf numFmtId="0" fontId="6" fillId="5" borderId="0" xfId="0" applyFont="1" applyFill="1" applyAlignment="1">
      <alignment horizontal="right"/>
    </xf>
    <xf numFmtId="1" fontId="16" fillId="0" borderId="16" xfId="0" applyNumberFormat="1" applyFont="1" applyBorder="1"/>
    <xf numFmtId="0" fontId="25" fillId="0" borderId="0" xfId="0" applyFont="1"/>
    <xf numFmtId="0" fontId="6" fillId="5" borderId="12" xfId="0" applyFont="1" applyFill="1" applyBorder="1"/>
    <xf numFmtId="1" fontId="6" fillId="0" borderId="0" xfId="0" applyNumberFormat="1" applyFont="1" applyAlignment="1">
      <alignment horizontal="right"/>
    </xf>
    <xf numFmtId="0" fontId="23" fillId="0" borderId="0" xfId="0" applyFont="1" applyAlignment="1">
      <alignment horizontal="left" indent="1"/>
    </xf>
    <xf numFmtId="0" fontId="6" fillId="5" borderId="17" xfId="0" applyFont="1" applyFill="1" applyBorder="1"/>
    <xf numFmtId="0" fontId="6" fillId="0" borderId="12" xfId="0" applyFont="1" applyBorder="1"/>
    <xf numFmtId="0" fontId="26" fillId="0" borderId="0" xfId="0" applyFont="1" applyAlignment="1">
      <alignment horizontal="left"/>
    </xf>
    <xf numFmtId="0" fontId="6" fillId="0" borderId="0" xfId="0" applyFont="1" applyAlignment="1">
      <alignment horizontal="left"/>
    </xf>
    <xf numFmtId="0" fontId="6" fillId="5" borderId="12" xfId="0" applyFont="1" applyFill="1" applyBorder="1" applyAlignment="1">
      <alignment horizontal="right"/>
    </xf>
    <xf numFmtId="0" fontId="27" fillId="0" borderId="0" xfId="0" applyFont="1"/>
    <xf numFmtId="0" fontId="28" fillId="0" borderId="0" xfId="0" applyFont="1" applyAlignment="1">
      <alignment horizontal="right"/>
    </xf>
    <xf numFmtId="0" fontId="28" fillId="0" borderId="0" xfId="0" applyFont="1"/>
    <xf numFmtId="0" fontId="6" fillId="5" borderId="0" xfId="0" applyFont="1" applyFill="1"/>
    <xf numFmtId="14" fontId="6" fillId="0" borderId="0" xfId="0" applyNumberFormat="1" applyFont="1"/>
    <xf numFmtId="0" fontId="29" fillId="0" borderId="0" xfId="0" applyFont="1" applyAlignment="1">
      <alignment horizontal="center"/>
    </xf>
    <xf numFmtId="1" fontId="6" fillId="5" borderId="12" xfId="0" applyNumberFormat="1" applyFont="1" applyFill="1" applyBorder="1"/>
    <xf numFmtId="1" fontId="16" fillId="0" borderId="18" xfId="0" applyNumberFormat="1" applyFont="1" applyBorder="1"/>
    <xf numFmtId="1" fontId="16" fillId="0" borderId="19" xfId="0" applyNumberFormat="1" applyFont="1" applyBorder="1"/>
    <xf numFmtId="1" fontId="21" fillId="0" borderId="11" xfId="0" applyNumberFormat="1" applyFont="1" applyBorder="1"/>
    <xf numFmtId="0" fontId="30" fillId="0" borderId="0" xfId="0" applyFont="1"/>
    <xf numFmtId="0" fontId="31" fillId="0" borderId="0" xfId="0" applyFont="1"/>
    <xf numFmtId="0" fontId="32" fillId="0" borderId="0" xfId="0" applyFont="1"/>
    <xf numFmtId="0" fontId="7" fillId="0" borderId="0" xfId="0" applyFont="1" applyAlignment="1">
      <alignment horizontal="center"/>
    </xf>
    <xf numFmtId="0" fontId="33" fillId="0" borderId="0" xfId="0" applyFont="1"/>
    <xf numFmtId="0" fontId="16" fillId="0" borderId="0" xfId="0" applyFont="1"/>
    <xf numFmtId="0" fontId="16" fillId="0" borderId="0" xfId="0" applyFont="1" applyAlignment="1">
      <alignment vertical="center"/>
    </xf>
    <xf numFmtId="1" fontId="29" fillId="0" borderId="0" xfId="0" applyNumberFormat="1" applyFont="1" applyAlignment="1">
      <alignment horizontal="left"/>
    </xf>
    <xf numFmtId="0" fontId="29" fillId="0" borderId="0" xfId="0" applyFont="1" applyAlignment="1">
      <alignment horizontal="left"/>
    </xf>
    <xf numFmtId="0" fontId="10" fillId="0" borderId="0" xfId="0" applyFont="1" applyAlignment="1">
      <alignment horizontal="right"/>
    </xf>
    <xf numFmtId="1" fontId="16" fillId="4" borderId="20" xfId="0" applyNumberFormat="1" applyFont="1" applyFill="1" applyBorder="1"/>
    <xf numFmtId="1" fontId="16" fillId="4" borderId="21" xfId="0" applyNumberFormat="1" applyFont="1" applyFill="1" applyBorder="1"/>
    <xf numFmtId="0" fontId="6" fillId="0" borderId="0" xfId="0" applyFont="1" applyAlignment="1">
      <alignment horizontal="left" indent="1"/>
    </xf>
    <xf numFmtId="9" fontId="6" fillId="0" borderId="0" xfId="0" applyNumberFormat="1" applyFont="1" applyAlignment="1">
      <alignment horizontal="center"/>
    </xf>
    <xf numFmtId="0" fontId="9" fillId="0" borderId="0" xfId="0" applyFont="1" applyAlignment="1">
      <alignment horizontal="right"/>
    </xf>
    <xf numFmtId="0" fontId="4" fillId="0" borderId="16" xfId="0" applyFont="1" applyBorder="1"/>
    <xf numFmtId="0" fontId="4" fillId="0" borderId="11" xfId="0" applyFont="1" applyBorder="1"/>
    <xf numFmtId="0" fontId="10" fillId="0" borderId="0" xfId="0" applyFont="1" applyAlignment="1">
      <alignment shrinkToFit="1"/>
    </xf>
    <xf numFmtId="0" fontId="6" fillId="0" borderId="16" xfId="0" applyFont="1" applyBorder="1"/>
    <xf numFmtId="0" fontId="34" fillId="0" borderId="0" xfId="0" applyFont="1" applyAlignment="1">
      <alignment horizontal="right"/>
    </xf>
    <xf numFmtId="1" fontId="34" fillId="0" borderId="0" xfId="0" applyNumberFormat="1" applyFont="1" applyAlignment="1">
      <alignment horizontal="right"/>
    </xf>
    <xf numFmtId="0" fontId="6" fillId="0" borderId="12" xfId="0" applyFont="1" applyBorder="1" applyAlignment="1">
      <alignment horizontal="right"/>
    </xf>
    <xf numFmtId="0" fontId="0" fillId="0" borderId="16" xfId="0" applyBorder="1" applyAlignment="1">
      <alignment horizontal="right"/>
    </xf>
    <xf numFmtId="1" fontId="6" fillId="0" borderId="11" xfId="0" applyNumberFormat="1" applyFont="1" applyBorder="1" applyAlignment="1">
      <alignment horizontal="right"/>
    </xf>
    <xf numFmtId="9" fontId="11" fillId="0" borderId="0" xfId="0" applyNumberFormat="1" applyFont="1" applyAlignment="1">
      <alignment horizontal="center"/>
    </xf>
    <xf numFmtId="1" fontId="6" fillId="0" borderId="22" xfId="0" applyNumberFormat="1" applyFont="1" applyBorder="1" applyAlignment="1">
      <alignment horizontal="right"/>
    </xf>
    <xf numFmtId="1" fontId="6" fillId="0" borderId="18" xfId="0" applyNumberFormat="1" applyFont="1" applyBorder="1" applyAlignment="1">
      <alignment horizontal="right"/>
    </xf>
    <xf numFmtId="0" fontId="6" fillId="0" borderId="0" xfId="0" applyFont="1" applyAlignment="1">
      <alignment horizontal="right"/>
    </xf>
    <xf numFmtId="1" fontId="6" fillId="0" borderId="16" xfId="0" applyNumberFormat="1" applyFont="1" applyBorder="1" applyAlignment="1">
      <alignment horizontal="right"/>
    </xf>
    <xf numFmtId="1" fontId="16" fillId="0" borderId="16" xfId="0" applyNumberFormat="1" applyFont="1" applyBorder="1" applyAlignment="1">
      <alignment horizontal="right"/>
    </xf>
    <xf numFmtId="1" fontId="16" fillId="0" borderId="11" xfId="0" applyNumberFormat="1" applyFont="1" applyBorder="1" applyAlignment="1">
      <alignment horizontal="right"/>
    </xf>
    <xf numFmtId="0" fontId="35" fillId="0" borderId="0" xfId="0" applyFont="1" applyAlignment="1">
      <alignment horizontal="center"/>
    </xf>
    <xf numFmtId="0" fontId="36" fillId="0" borderId="0" xfId="0" applyFont="1" applyAlignment="1">
      <alignment horizontal="left"/>
    </xf>
    <xf numFmtId="0" fontId="37" fillId="0" borderId="0" xfId="0" applyFont="1" applyAlignment="1">
      <alignment horizontal="right"/>
    </xf>
    <xf numFmtId="1" fontId="6" fillId="0" borderId="22" xfId="0" applyNumberFormat="1" applyFont="1" applyBorder="1"/>
    <xf numFmtId="1" fontId="6" fillId="0" borderId="18" xfId="0" applyNumberFormat="1" applyFont="1" applyBorder="1"/>
    <xf numFmtId="15" fontId="7" fillId="0" borderId="0" xfId="1" applyNumberFormat="1" applyFont="1" applyAlignment="1">
      <alignment horizontal="center"/>
    </xf>
    <xf numFmtId="0" fontId="38" fillId="0" borderId="0" xfId="0" applyFont="1" applyAlignment="1">
      <alignment horizontal="left" shrinkToFit="1"/>
    </xf>
    <xf numFmtId="0" fontId="38" fillId="0" borderId="0" xfId="0" applyFont="1" applyAlignment="1">
      <alignment horizontal="left" shrinkToFit="1"/>
    </xf>
    <xf numFmtId="1" fontId="39" fillId="0" borderId="0" xfId="0" applyNumberFormat="1" applyFont="1" applyAlignment="1">
      <alignment horizontal="center"/>
    </xf>
    <xf numFmtId="1" fontId="6" fillId="5" borderId="0" xfId="0" applyNumberFormat="1" applyFont="1" applyFill="1"/>
    <xf numFmtId="0" fontId="6" fillId="0" borderId="0" xfId="0" applyFont="1" applyAlignment="1">
      <alignment horizontal="left" indent="2"/>
    </xf>
    <xf numFmtId="0" fontId="38" fillId="0" borderId="17" xfId="0" applyFont="1" applyBorder="1" applyAlignment="1">
      <alignment horizontal="left" shrinkToFit="1"/>
    </xf>
    <xf numFmtId="0" fontId="11" fillId="0" borderId="0" xfId="0" applyFont="1"/>
    <xf numFmtId="1" fontId="10" fillId="0" borderId="23" xfId="0" applyNumberFormat="1" applyFont="1" applyBorder="1" applyAlignment="1">
      <alignment shrinkToFit="1"/>
    </xf>
    <xf numFmtId="0" fontId="16" fillId="0" borderId="24" xfId="0" applyFont="1" applyBorder="1"/>
    <xf numFmtId="0" fontId="6" fillId="0" borderId="24" xfId="0" applyFont="1" applyBorder="1"/>
    <xf numFmtId="0" fontId="40" fillId="0" borderId="24" xfId="0" applyFont="1" applyBorder="1"/>
    <xf numFmtId="0" fontId="29" fillId="0" borderId="24" xfId="0" applyFont="1" applyBorder="1" applyAlignment="1">
      <alignment horizontal="left"/>
    </xf>
    <xf numFmtId="0" fontId="6" fillId="0" borderId="24" xfId="0" applyFont="1" applyBorder="1" applyAlignment="1">
      <alignment horizontal="center"/>
    </xf>
    <xf numFmtId="1" fontId="5" fillId="4" borderId="25" xfId="1" applyNumberFormat="1" applyFont="1" applyFill="1" applyBorder="1"/>
    <xf numFmtId="1" fontId="16" fillId="4" borderId="26" xfId="1" applyNumberFormat="1" applyFont="1" applyFill="1" applyBorder="1"/>
    <xf numFmtId="0" fontId="41" fillId="0" borderId="1" xfId="0" applyFont="1" applyBorder="1" applyAlignment="1">
      <alignment horizontal="center"/>
    </xf>
    <xf numFmtId="0" fontId="41" fillId="0" borderId="2" xfId="0" applyFont="1" applyBorder="1" applyAlignment="1">
      <alignment horizontal="center"/>
    </xf>
    <xf numFmtId="0" fontId="41" fillId="0" borderId="3" xfId="0" applyFont="1" applyBorder="1" applyAlignment="1">
      <alignment horizontal="center"/>
    </xf>
    <xf numFmtId="14" fontId="42" fillId="0" borderId="5" xfId="0" applyNumberFormat="1" applyFont="1" applyBorder="1" applyAlignment="1">
      <alignment horizontal="center" shrinkToFit="1"/>
    </xf>
    <xf numFmtId="0" fontId="42" fillId="0" borderId="6" xfId="0" applyFont="1" applyBorder="1" applyAlignment="1">
      <alignment horizontal="center" shrinkToFit="1"/>
    </xf>
    <xf numFmtId="0" fontId="43" fillId="0" borderId="6" xfId="0" applyFont="1" applyBorder="1"/>
    <xf numFmtId="0" fontId="44" fillId="0" borderId="6" xfId="0" applyFont="1" applyBorder="1" applyAlignment="1">
      <alignment horizontal="center"/>
    </xf>
    <xf numFmtId="0" fontId="45" fillId="0" borderId="6" xfId="0" applyFont="1" applyBorder="1" applyAlignment="1">
      <alignment horizontal="center"/>
    </xf>
    <xf numFmtId="0" fontId="46" fillId="0" borderId="6" xfId="0" applyFont="1" applyBorder="1" applyAlignment="1">
      <alignment horizontal="center"/>
    </xf>
    <xf numFmtId="0" fontId="46" fillId="0" borderId="7" xfId="0" applyFont="1" applyBorder="1" applyAlignment="1">
      <alignment horizontal="center"/>
    </xf>
    <xf numFmtId="0" fontId="47" fillId="0" borderId="0" xfId="0" applyFont="1"/>
    <xf numFmtId="0" fontId="48" fillId="0" borderId="0" xfId="0" applyFont="1" applyAlignment="1">
      <alignment shrinkToFit="1"/>
    </xf>
    <xf numFmtId="0" fontId="49" fillId="0" borderId="2" xfId="0" applyFont="1" applyBorder="1" applyAlignment="1">
      <alignment horizontal="left" shrinkToFit="1"/>
    </xf>
    <xf numFmtId="0" fontId="48" fillId="0" borderId="0" xfId="0" applyFont="1"/>
    <xf numFmtId="0" fontId="12" fillId="0" borderId="0" xfId="0" applyFont="1"/>
    <xf numFmtId="0" fontId="50" fillId="0" borderId="0" xfId="0" applyFont="1" applyAlignment="1">
      <alignment horizontal="left"/>
    </xf>
    <xf numFmtId="0" fontId="51" fillId="6" borderId="0" xfId="1" applyFont="1" applyFill="1"/>
    <xf numFmtId="0" fontId="52" fillId="6" borderId="0" xfId="1" applyFont="1" applyFill="1"/>
    <xf numFmtId="0" fontId="53" fillId="6" borderId="0" xfId="1" applyFont="1" applyFill="1"/>
    <xf numFmtId="1" fontId="51" fillId="6" borderId="0" xfId="1" applyNumberFormat="1" applyFont="1" applyFill="1"/>
    <xf numFmtId="2" fontId="51" fillId="0" borderId="0" xfId="1" applyNumberFormat="1" applyFont="1"/>
    <xf numFmtId="0" fontId="1" fillId="0" borderId="0" xfId="0" applyFont="1" applyAlignment="1">
      <alignment horizontal="center"/>
    </xf>
    <xf numFmtId="0" fontId="1" fillId="0" borderId="0" xfId="0" applyFont="1" applyAlignment="1">
      <alignment horizontal="left"/>
    </xf>
    <xf numFmtId="0" fontId="54" fillId="0" borderId="0" xfId="1" applyFont="1"/>
    <xf numFmtId="0" fontId="1" fillId="0" borderId="0" xfId="1"/>
    <xf numFmtId="0" fontId="7" fillId="0" borderId="0" xfId="1" applyFont="1"/>
    <xf numFmtId="2" fontId="55" fillId="0" borderId="0" xfId="1" applyNumberFormat="1" applyFont="1"/>
    <xf numFmtId="1" fontId="0" fillId="0" borderId="0" xfId="0" applyNumberFormat="1" applyAlignment="1">
      <alignment horizontal="left"/>
    </xf>
    <xf numFmtId="0" fontId="25" fillId="0" borderId="0" xfId="1" applyFont="1"/>
    <xf numFmtId="1" fontId="1" fillId="0" borderId="0" xfId="1" applyNumberFormat="1"/>
    <xf numFmtId="1" fontId="0" fillId="0" borderId="0" xfId="0" applyNumberFormat="1" applyAlignment="1">
      <alignment horizontal="center"/>
    </xf>
    <xf numFmtId="1" fontId="1" fillId="0" borderId="15" xfId="1" applyNumberFormat="1" applyBorder="1"/>
    <xf numFmtId="0" fontId="1" fillId="0" borderId="0" xfId="1" applyAlignment="1">
      <alignment horizontal="center"/>
    </xf>
    <xf numFmtId="1" fontId="11" fillId="0" borderId="0" xfId="1" applyNumberFormat="1" applyFont="1"/>
    <xf numFmtId="0" fontId="56" fillId="0" borderId="0" xfId="1" applyFont="1" applyAlignment="1">
      <alignment horizontal="right"/>
    </xf>
    <xf numFmtId="0" fontId="1" fillId="0" borderId="0" xfId="1" applyAlignment="1">
      <alignment horizontal="left" indent="1"/>
    </xf>
    <xf numFmtId="14" fontId="1" fillId="0" borderId="0" xfId="1" applyNumberFormat="1" applyAlignment="1">
      <alignment horizontal="center"/>
    </xf>
    <xf numFmtId="2" fontId="52" fillId="0" borderId="0" xfId="1" applyNumberFormat="1" applyFont="1"/>
    <xf numFmtId="0" fontId="57" fillId="0" borderId="1" xfId="1" applyFont="1" applyBorder="1"/>
    <xf numFmtId="0" fontId="4" fillId="0" borderId="2" xfId="0" applyFont="1" applyBorder="1"/>
    <xf numFmtId="0" fontId="58" fillId="0" borderId="2" xfId="0" applyFont="1" applyBorder="1" applyAlignment="1">
      <alignment horizontal="center"/>
    </xf>
    <xf numFmtId="0" fontId="58" fillId="0" borderId="3" xfId="0" applyFont="1" applyBorder="1" applyAlignment="1">
      <alignment horizontal="center"/>
    </xf>
    <xf numFmtId="0" fontId="59" fillId="0" borderId="0" xfId="0" applyFont="1"/>
    <xf numFmtId="0" fontId="11" fillId="0" borderId="9" xfId="1" applyFont="1" applyBorder="1"/>
    <xf numFmtId="0" fontId="21" fillId="0" borderId="0" xfId="1" applyFont="1"/>
    <xf numFmtId="0" fontId="60" fillId="0" borderId="9" xfId="0" applyFont="1" applyBorder="1" applyAlignment="1">
      <alignment horizontal="center" vertical="center"/>
    </xf>
    <xf numFmtId="0" fontId="62" fillId="0" borderId="0" xfId="0" applyFont="1" applyAlignment="1">
      <alignment horizontal="left" vertical="top" wrapText="1"/>
    </xf>
    <xf numFmtId="0" fontId="62" fillId="0" borderId="11" xfId="0" applyFont="1" applyBorder="1" applyAlignment="1">
      <alignment horizontal="left" vertical="top" wrapText="1"/>
    </xf>
    <xf numFmtId="0" fontId="17" fillId="0" borderId="0" xfId="1" applyFont="1" applyAlignment="1">
      <alignment horizontal="left" vertical="center"/>
    </xf>
    <xf numFmtId="0" fontId="4" fillId="0" borderId="9" xfId="0" applyFont="1" applyBorder="1" applyAlignment="1">
      <alignment shrinkToFit="1"/>
    </xf>
    <xf numFmtId="0" fontId="63" fillId="0" borderId="0" xfId="0" applyFont="1" applyAlignment="1">
      <alignment horizontal="left" vertical="top" wrapText="1"/>
    </xf>
    <xf numFmtId="0" fontId="63" fillId="0" borderId="11" xfId="0" applyFont="1" applyBorder="1" applyAlignment="1">
      <alignment horizontal="left" vertical="top" wrapText="1"/>
    </xf>
    <xf numFmtId="0" fontId="4" fillId="0" borderId="5" xfId="0" applyFont="1" applyBorder="1" applyAlignment="1">
      <alignment shrinkToFit="1"/>
    </xf>
    <xf numFmtId="0" fontId="62" fillId="0" borderId="6" xfId="0" applyFont="1" applyBorder="1" applyAlignment="1">
      <alignment horizontal="left" vertical="top" wrapText="1"/>
    </xf>
    <xf numFmtId="0" fontId="4" fillId="0" borderId="7" xfId="0" applyFont="1" applyBorder="1"/>
    <xf numFmtId="0" fontId="4" fillId="0" borderId="0" xfId="0" applyFont="1" applyAlignment="1">
      <alignment shrinkToFit="1"/>
    </xf>
    <xf numFmtId="0" fontId="62" fillId="0" borderId="0" xfId="0" applyFont="1" applyAlignment="1">
      <alignment horizontal="left" vertical="top" wrapText="1"/>
    </xf>
    <xf numFmtId="0" fontId="62" fillId="0" borderId="2" xfId="0" applyFont="1" applyBorder="1" applyAlignment="1">
      <alignment horizontal="left" vertical="top" wrapText="1"/>
    </xf>
    <xf numFmtId="0" fontId="65" fillId="0" borderId="2" xfId="0" applyFont="1" applyBorder="1" applyAlignment="1">
      <alignment horizontal="center"/>
    </xf>
    <xf numFmtId="0" fontId="65" fillId="0" borderId="3" xfId="0" applyFont="1" applyBorder="1" applyAlignment="1">
      <alignment horizontal="center"/>
    </xf>
    <xf numFmtId="0" fontId="66" fillId="0" borderId="0" xfId="1" applyFont="1"/>
    <xf numFmtId="0" fontId="6" fillId="0" borderId="0" xfId="1" applyFont="1" applyAlignment="1">
      <alignment horizontal="right"/>
    </xf>
    <xf numFmtId="0" fontId="6" fillId="0" borderId="11" xfId="0" applyFont="1" applyBorder="1"/>
    <xf numFmtId="0" fontId="4" fillId="0" borderId="0" xfId="1" applyFont="1"/>
    <xf numFmtId="0" fontId="10" fillId="0" borderId="0" xfId="1" applyFont="1"/>
    <xf numFmtId="0" fontId="10" fillId="0" borderId="5" xfId="0" applyFont="1" applyBorder="1" applyAlignment="1">
      <alignment shrinkToFit="1"/>
    </xf>
    <xf numFmtId="0" fontId="4" fillId="0" borderId="6" xfId="1" applyFont="1" applyBorder="1"/>
    <xf numFmtId="0" fontId="6" fillId="0" borderId="6" xfId="0" applyFont="1" applyBorder="1"/>
    <xf numFmtId="0" fontId="6" fillId="0" borderId="7" xfId="0" applyFont="1" applyBorder="1"/>
    <xf numFmtId="0" fontId="58" fillId="0" borderId="1" xfId="1" applyFont="1" applyBorder="1"/>
    <xf numFmtId="0" fontId="25" fillId="0" borderId="2" xfId="1" applyFont="1" applyBorder="1" applyAlignment="1">
      <alignment horizontal="center"/>
    </xf>
    <xf numFmtId="0" fontId="1" fillId="0" borderId="2" xfId="1" applyBorder="1" applyAlignment="1">
      <alignment horizontal="center"/>
    </xf>
    <xf numFmtId="0" fontId="53" fillId="0" borderId="2" xfId="1" applyFont="1" applyBorder="1"/>
    <xf numFmtId="0" fontId="6" fillId="0" borderId="2" xfId="0" applyFont="1" applyBorder="1"/>
    <xf numFmtId="0" fontId="6" fillId="0" borderId="3" xfId="0" applyFont="1" applyBorder="1"/>
    <xf numFmtId="0" fontId="6" fillId="0" borderId="9" xfId="1" applyFont="1" applyBorder="1" applyAlignment="1">
      <alignment horizontal="left" indent="1"/>
    </xf>
    <xf numFmtId="0" fontId="6" fillId="0" borderId="0" xfId="1" applyFont="1" applyAlignment="1">
      <alignment horizontal="left" indent="1"/>
    </xf>
    <xf numFmtId="0" fontId="1" fillId="0" borderId="0" xfId="1" applyAlignment="1">
      <alignment horizontal="right"/>
    </xf>
    <xf numFmtId="0" fontId="58" fillId="0" borderId="9" xfId="1" applyFont="1" applyBorder="1"/>
    <xf numFmtId="0" fontId="9" fillId="0" borderId="0" xfId="1" applyFont="1" applyAlignment="1">
      <alignment horizontal="left"/>
    </xf>
    <xf numFmtId="0" fontId="58" fillId="0" borderId="5" xfId="1" applyFont="1" applyBorder="1"/>
    <xf numFmtId="0" fontId="49" fillId="0" borderId="6" xfId="1" applyFont="1" applyBorder="1"/>
    <xf numFmtId="0" fontId="1" fillId="0" borderId="6" xfId="1" applyBorder="1" applyAlignment="1">
      <alignment horizontal="right"/>
    </xf>
    <xf numFmtId="0" fontId="16" fillId="0" borderId="0" xfId="1" applyFont="1"/>
  </cellXfs>
  <cellStyles count="2">
    <cellStyle name="Normal" xfId="0" builtinId="0"/>
    <cellStyle name="Normal 2 2" xfId="1" xr:uid="{EEF8EE68-0B73-478F-AADE-419BAB6B57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A19A0-F904-4D0A-936A-A2334FE05CE1}">
  <sheetPr>
    <pageSetUpPr fitToPage="1"/>
  </sheetPr>
  <dimension ref="A1:N101"/>
  <sheetViews>
    <sheetView showZeros="0" tabSelected="1" topLeftCell="A43" zoomScale="120" workbookViewId="0">
      <selection activeCell="H46" sqref="H46"/>
    </sheetView>
  </sheetViews>
  <sheetFormatPr defaultColWidth="9.109375" defaultRowHeight="15" customHeight="1" x14ac:dyDescent="0.25"/>
  <cols>
    <col min="1" max="1" width="4.109375" style="94" customWidth="1"/>
    <col min="2" max="2" width="11.5546875" style="7" customWidth="1"/>
    <col min="3" max="3" width="10.6640625" style="7" customWidth="1"/>
    <col min="4" max="4" width="15.6640625" style="7" customWidth="1"/>
    <col min="5" max="5" width="15.88671875" style="7" customWidth="1"/>
    <col min="6" max="6" width="10.44140625" style="7" customWidth="1"/>
    <col min="7" max="7" width="11.5546875" style="7" customWidth="1"/>
    <col min="8" max="8" width="12.88671875" style="7" customWidth="1"/>
    <col min="9" max="9" width="3.44140625" style="7" customWidth="1"/>
    <col min="10" max="10" width="4.6640625" style="5" customWidth="1"/>
    <col min="11" max="11" width="29.109375" style="7" customWidth="1"/>
    <col min="12" max="12" width="10" style="7" customWidth="1"/>
    <col min="13" max="13" width="10.109375" style="7" customWidth="1"/>
    <col min="14" max="14" width="11.6640625" style="7" customWidth="1"/>
    <col min="15" max="16384" width="9.109375" style="7"/>
  </cols>
  <sheetData>
    <row r="1" spans="1:14" s="10" customFormat="1" ht="14.25" customHeight="1" x14ac:dyDescent="0.25">
      <c r="A1" s="1" t="s">
        <v>0</v>
      </c>
      <c r="B1" s="2"/>
      <c r="C1" s="2"/>
      <c r="D1" s="3" t="s">
        <v>1</v>
      </c>
      <c r="E1" s="3"/>
      <c r="F1" s="3"/>
      <c r="G1" s="3"/>
      <c r="H1" s="3"/>
      <c r="I1" s="4"/>
      <c r="J1" s="5"/>
      <c r="K1" s="6" t="str">
        <f>+D2</f>
        <v>Case-2</v>
      </c>
      <c r="L1" s="7"/>
      <c r="M1" s="8"/>
      <c r="N1" s="9" t="s">
        <v>2</v>
      </c>
    </row>
    <row r="2" spans="1:14" ht="15" customHeight="1" thickBot="1" x14ac:dyDescent="0.3">
      <c r="A2" s="11" t="s">
        <v>3</v>
      </c>
      <c r="B2" s="12"/>
      <c r="C2" s="12"/>
      <c r="D2" s="13" t="s">
        <v>4</v>
      </c>
      <c r="E2" s="14" t="s">
        <v>5</v>
      </c>
      <c r="F2" s="15" t="s">
        <v>6</v>
      </c>
      <c r="G2" s="15"/>
      <c r="H2" s="16">
        <v>19369</v>
      </c>
      <c r="I2" s="17" t="str">
        <f>IF(H2&lt;22008,"Sr",0)</f>
        <v>Sr</v>
      </c>
      <c r="K2" s="18" t="s">
        <v>7</v>
      </c>
      <c r="L2" s="7">
        <v>7800000</v>
      </c>
      <c r="N2" s="19">
        <v>44743</v>
      </c>
    </row>
    <row r="3" spans="1:14" ht="15" customHeight="1" x14ac:dyDescent="0.25">
      <c r="A3" s="20"/>
      <c r="B3" s="21" t="s">
        <v>8</v>
      </c>
      <c r="D3" s="22"/>
      <c r="G3" s="23"/>
      <c r="H3" s="24" t="s">
        <v>9</v>
      </c>
      <c r="I3" s="25"/>
      <c r="K3" s="26" t="s">
        <v>10</v>
      </c>
      <c r="L3" s="7">
        <v>19200</v>
      </c>
      <c r="N3" s="27" t="s">
        <v>11</v>
      </c>
    </row>
    <row r="4" spans="1:14" ht="15" customHeight="1" x14ac:dyDescent="0.25">
      <c r="A4" s="28"/>
      <c r="B4" s="29" t="s">
        <v>12</v>
      </c>
      <c r="C4" s="30" t="s">
        <v>13</v>
      </c>
      <c r="G4" s="31">
        <f>+L9</f>
        <v>7819200</v>
      </c>
      <c r="H4" s="32"/>
      <c r="I4" s="33"/>
      <c r="N4" s="34">
        <v>44773</v>
      </c>
    </row>
    <row r="5" spans="1:14" ht="15" customHeight="1" x14ac:dyDescent="0.25">
      <c r="A5" s="28"/>
      <c r="B5" s="29" t="s">
        <v>14</v>
      </c>
      <c r="C5" s="30" t="s">
        <v>15</v>
      </c>
      <c r="G5" s="31">
        <f>+L10</f>
        <v>1172880</v>
      </c>
      <c r="H5" s="32"/>
      <c r="I5" s="33"/>
      <c r="N5" s="35" t="s">
        <v>16</v>
      </c>
    </row>
    <row r="6" spans="1:14" ht="15" customHeight="1" thickBot="1" x14ac:dyDescent="0.3">
      <c r="A6" s="28"/>
      <c r="B6" s="29" t="s">
        <v>17</v>
      </c>
      <c r="C6" s="30" t="s">
        <v>18</v>
      </c>
      <c r="G6" s="36">
        <v>0</v>
      </c>
      <c r="H6" s="32"/>
      <c r="I6" s="33"/>
      <c r="K6" s="37"/>
      <c r="N6" s="38">
        <v>44896</v>
      </c>
    </row>
    <row r="7" spans="1:14" ht="15" customHeight="1" x14ac:dyDescent="0.25">
      <c r="A7" s="28"/>
      <c r="B7" s="21"/>
      <c r="C7" s="30"/>
      <c r="F7" s="39" t="s">
        <v>19</v>
      </c>
      <c r="G7" s="40">
        <f>G4+G5+G6</f>
        <v>8992080</v>
      </c>
      <c r="H7" s="32"/>
      <c r="I7" s="33"/>
      <c r="K7" s="37"/>
      <c r="N7" s="41" t="s">
        <v>20</v>
      </c>
    </row>
    <row r="8" spans="1:14" ht="15" customHeight="1" x14ac:dyDescent="0.25">
      <c r="A8" s="28"/>
      <c r="B8" s="42" t="s">
        <v>21</v>
      </c>
      <c r="C8" s="30" t="s">
        <v>22</v>
      </c>
      <c r="E8" s="43"/>
      <c r="G8" s="36">
        <f>M10+M3+M5</f>
        <v>0</v>
      </c>
      <c r="H8" s="32"/>
      <c r="I8" s="33"/>
      <c r="N8" s="44" t="s">
        <v>23</v>
      </c>
    </row>
    <row r="9" spans="1:14" ht="18.75" customHeight="1" thickBot="1" x14ac:dyDescent="0.3">
      <c r="A9" s="28"/>
      <c r="B9" s="21"/>
      <c r="F9" s="39" t="s">
        <v>24</v>
      </c>
      <c r="G9" s="45">
        <f>G7-G8</f>
        <v>8992080</v>
      </c>
      <c r="H9" s="32"/>
      <c r="I9" s="33"/>
      <c r="L9" s="46">
        <f>SUM(L2:L8)</f>
        <v>7819200</v>
      </c>
      <c r="M9" s="46">
        <f>SUM(M2:M8)</f>
        <v>0</v>
      </c>
      <c r="N9" s="47">
        <v>5000</v>
      </c>
    </row>
    <row r="10" spans="1:14" ht="15" customHeight="1" thickTop="1" x14ac:dyDescent="0.25">
      <c r="A10" s="28"/>
      <c r="B10" s="29" t="s">
        <v>25</v>
      </c>
      <c r="C10" s="48" t="s">
        <v>26</v>
      </c>
      <c r="G10" s="36">
        <v>50000</v>
      </c>
      <c r="H10" s="32">
        <f>G9-G10</f>
        <v>8942080</v>
      </c>
      <c r="I10" s="33"/>
      <c r="K10" s="49" t="s">
        <v>27</v>
      </c>
      <c r="L10" s="7">
        <v>1172880</v>
      </c>
    </row>
    <row r="11" spans="1:14" ht="15" customHeight="1" x14ac:dyDescent="0.25">
      <c r="A11" s="28"/>
      <c r="B11" s="21" t="s">
        <v>28</v>
      </c>
      <c r="E11" s="50"/>
      <c r="G11" s="23"/>
      <c r="H11" s="32"/>
      <c r="I11" s="33"/>
      <c r="J11" s="7"/>
      <c r="K11" s="51" t="s">
        <v>29</v>
      </c>
      <c r="L11" s="52"/>
    </row>
    <row r="12" spans="1:14" ht="15" customHeight="1" x14ac:dyDescent="0.25">
      <c r="A12" s="28"/>
      <c r="B12" s="53" t="s">
        <v>29</v>
      </c>
      <c r="C12" s="54" t="s">
        <v>30</v>
      </c>
      <c r="D12" s="30"/>
      <c r="E12" s="55"/>
      <c r="F12" s="8"/>
      <c r="G12" s="56">
        <f>+L12</f>
        <v>240000</v>
      </c>
      <c r="H12" s="57"/>
      <c r="I12" s="33"/>
      <c r="J12" s="8"/>
      <c r="K12" s="52" t="s">
        <v>31</v>
      </c>
      <c r="L12" s="52">
        <v>240000</v>
      </c>
    </row>
    <row r="13" spans="1:14" ht="15" customHeight="1" x14ac:dyDescent="0.25">
      <c r="A13" s="28"/>
      <c r="C13" s="58" t="s">
        <v>32</v>
      </c>
      <c r="D13" s="30"/>
      <c r="E13" s="55"/>
      <c r="F13" s="8"/>
      <c r="G13" s="59">
        <f>L16/2</f>
        <v>18000</v>
      </c>
      <c r="H13" s="57"/>
      <c r="I13" s="33"/>
      <c r="J13" s="8"/>
      <c r="K13" s="51" t="s">
        <v>33</v>
      </c>
      <c r="L13" s="52"/>
    </row>
    <row r="14" spans="1:14" ht="15" customHeight="1" x14ac:dyDescent="0.25">
      <c r="A14" s="28"/>
      <c r="C14" s="54"/>
      <c r="D14" s="30"/>
      <c r="F14" s="8"/>
      <c r="G14" s="60">
        <f>G12-G13</f>
        <v>222000</v>
      </c>
      <c r="H14" s="57"/>
      <c r="I14" s="33"/>
      <c r="J14" s="7"/>
      <c r="K14" s="52" t="s">
        <v>34</v>
      </c>
      <c r="L14" s="52">
        <v>270000</v>
      </c>
    </row>
    <row r="15" spans="1:14" ht="15" customHeight="1" x14ac:dyDescent="0.25">
      <c r="A15" s="28"/>
      <c r="B15" s="43" t="s">
        <v>35</v>
      </c>
      <c r="C15" s="48" t="s">
        <v>36</v>
      </c>
      <c r="D15" s="30"/>
      <c r="E15" s="48" t="s">
        <v>37</v>
      </c>
      <c r="F15" s="56">
        <f>G14*0.3</f>
        <v>66600</v>
      </c>
      <c r="H15" s="57"/>
      <c r="I15" s="33"/>
      <c r="J15" s="7"/>
      <c r="K15" s="61"/>
      <c r="L15" s="52"/>
    </row>
    <row r="16" spans="1:14" ht="15" customHeight="1" x14ac:dyDescent="0.25">
      <c r="A16" s="28"/>
      <c r="B16" s="29"/>
      <c r="C16" s="48"/>
      <c r="E16" s="48" t="s">
        <v>38</v>
      </c>
      <c r="F16" s="62">
        <f>L17/2</f>
        <v>30000</v>
      </c>
      <c r="G16" s="63">
        <f>F15+F16</f>
        <v>96600</v>
      </c>
      <c r="H16" s="57">
        <f>G14-G16</f>
        <v>125400</v>
      </c>
      <c r="I16" s="33"/>
      <c r="J16" s="7"/>
      <c r="K16" s="52" t="s">
        <v>39</v>
      </c>
      <c r="L16" s="52">
        <v>36000</v>
      </c>
    </row>
    <row r="17" spans="1:14" ht="15" customHeight="1" x14ac:dyDescent="0.25">
      <c r="A17" s="28"/>
      <c r="B17" s="29"/>
      <c r="C17" s="29"/>
      <c r="D17" s="29"/>
      <c r="E17" s="29"/>
      <c r="F17" s="29"/>
      <c r="G17" s="29"/>
      <c r="H17" s="57"/>
      <c r="I17" s="33"/>
      <c r="J17" s="7"/>
      <c r="K17" s="52" t="s">
        <v>40</v>
      </c>
      <c r="L17" s="52">
        <v>60000</v>
      </c>
    </row>
    <row r="18" spans="1:14" ht="15" customHeight="1" x14ac:dyDescent="0.25">
      <c r="A18" s="28"/>
      <c r="B18" s="53" t="s">
        <v>33</v>
      </c>
      <c r="C18" s="54" t="s">
        <v>30</v>
      </c>
      <c r="D18" s="30"/>
      <c r="E18" s="64" t="s">
        <v>41</v>
      </c>
      <c r="F18" s="8"/>
      <c r="G18" s="56">
        <f>L14*100/90</f>
        <v>300000</v>
      </c>
      <c r="H18" s="57"/>
      <c r="I18" s="33"/>
      <c r="J18" s="7"/>
      <c r="K18" s="51"/>
    </row>
    <row r="19" spans="1:14" ht="15" customHeight="1" x14ac:dyDescent="0.25">
      <c r="A19" s="28"/>
      <c r="C19" s="58" t="s">
        <v>32</v>
      </c>
      <c r="D19" s="30"/>
      <c r="E19" s="65"/>
      <c r="F19" s="8"/>
      <c r="G19" s="66">
        <f>L16/2</f>
        <v>18000</v>
      </c>
      <c r="H19" s="57"/>
      <c r="I19" s="33"/>
      <c r="J19" s="43"/>
      <c r="K19" s="67"/>
      <c r="M19" s="68"/>
    </row>
    <row r="20" spans="1:14" ht="15" customHeight="1" x14ac:dyDescent="0.25">
      <c r="A20" s="28"/>
      <c r="C20" s="54"/>
      <c r="D20" s="30"/>
      <c r="F20" s="8"/>
      <c r="G20" s="60">
        <f>G18-G19</f>
        <v>282000</v>
      </c>
      <c r="H20" s="57"/>
      <c r="I20" s="33"/>
      <c r="J20" s="29"/>
      <c r="K20" s="67"/>
      <c r="M20" s="68"/>
    </row>
    <row r="21" spans="1:14" ht="15" customHeight="1" x14ac:dyDescent="0.25">
      <c r="A21" s="28"/>
      <c r="B21" s="43" t="s">
        <v>35</v>
      </c>
      <c r="C21" s="48" t="s">
        <v>36</v>
      </c>
      <c r="D21" s="30"/>
      <c r="E21" s="48" t="s">
        <v>37</v>
      </c>
      <c r="F21" s="56">
        <f>G20*0.3</f>
        <v>84600</v>
      </c>
      <c r="H21" s="57"/>
      <c r="I21" s="33"/>
      <c r="J21" s="29"/>
      <c r="K21" s="69"/>
      <c r="M21" s="68"/>
    </row>
    <row r="22" spans="1:14" ht="15" customHeight="1" x14ac:dyDescent="0.25">
      <c r="A22" s="28"/>
      <c r="B22" s="29"/>
      <c r="C22" s="48"/>
      <c r="E22" s="48" t="s">
        <v>38</v>
      </c>
      <c r="F22" s="62">
        <f>L17/2</f>
        <v>30000</v>
      </c>
      <c r="G22" s="63">
        <f>F21+F22</f>
        <v>114600</v>
      </c>
      <c r="H22" s="57">
        <f>G20-G22</f>
        <v>167400</v>
      </c>
      <c r="I22" s="33"/>
      <c r="J22" s="29"/>
      <c r="K22" s="69"/>
      <c r="M22" s="68"/>
    </row>
    <row r="23" spans="1:14" ht="15" customHeight="1" x14ac:dyDescent="0.25">
      <c r="A23" s="28"/>
      <c r="B23" s="21" t="s">
        <v>42</v>
      </c>
      <c r="H23" s="57"/>
      <c r="I23" s="33"/>
    </row>
    <row r="24" spans="1:14" ht="15" customHeight="1" x14ac:dyDescent="0.25">
      <c r="A24" s="28"/>
      <c r="C24" s="48" t="s">
        <v>43</v>
      </c>
      <c r="G24" s="70"/>
      <c r="H24" s="57"/>
      <c r="I24" s="33"/>
      <c r="N24" s="8"/>
    </row>
    <row r="25" spans="1:14" ht="15" customHeight="1" x14ac:dyDescent="0.25">
      <c r="A25" s="28"/>
      <c r="C25" s="48" t="s">
        <v>44</v>
      </c>
      <c r="G25" s="59"/>
      <c r="H25" s="57"/>
      <c r="I25" s="33"/>
      <c r="M25" s="71"/>
      <c r="N25" s="8"/>
    </row>
    <row r="26" spans="1:14" ht="15" customHeight="1" x14ac:dyDescent="0.25">
      <c r="A26" s="28"/>
      <c r="B26" s="21" t="s">
        <v>45</v>
      </c>
      <c r="H26" s="57"/>
      <c r="I26" s="33"/>
      <c r="K26" s="7" t="s">
        <v>46</v>
      </c>
      <c r="L26" s="7">
        <v>42000</v>
      </c>
    </row>
    <row r="27" spans="1:14" ht="15" customHeight="1" x14ac:dyDescent="0.25">
      <c r="A27" s="28"/>
      <c r="B27" s="72"/>
      <c r="C27" s="54" t="s">
        <v>47</v>
      </c>
      <c r="D27" s="29"/>
      <c r="E27" s="29"/>
      <c r="F27" s="48"/>
      <c r="G27" s="70">
        <f>+L26</f>
        <v>42000</v>
      </c>
      <c r="H27" s="57"/>
      <c r="I27" s="33"/>
      <c r="K27" s="48" t="s">
        <v>48</v>
      </c>
      <c r="L27" s="7">
        <v>200000</v>
      </c>
    </row>
    <row r="28" spans="1:14" ht="15" customHeight="1" x14ac:dyDescent="0.25">
      <c r="A28" s="28"/>
      <c r="B28" s="72"/>
      <c r="C28" s="48" t="s">
        <v>49</v>
      </c>
      <c r="D28" s="29"/>
      <c r="E28" s="29"/>
      <c r="F28" s="48"/>
      <c r="G28" s="73">
        <f>+L27</f>
        <v>200000</v>
      </c>
      <c r="H28" s="57">
        <f>G27+G28</f>
        <v>242000</v>
      </c>
      <c r="I28" s="33"/>
    </row>
    <row r="29" spans="1:14" ht="15" customHeight="1" x14ac:dyDescent="0.25">
      <c r="A29" s="28"/>
      <c r="B29" s="72"/>
      <c r="G29" s="49"/>
      <c r="H29" s="57"/>
      <c r="I29" s="74"/>
    </row>
    <row r="30" spans="1:14" ht="15" customHeight="1" x14ac:dyDescent="0.25">
      <c r="A30" s="28"/>
      <c r="B30" s="21" t="s">
        <v>50</v>
      </c>
      <c r="E30" s="8"/>
      <c r="F30" s="8"/>
      <c r="G30" s="32"/>
      <c r="H30" s="75">
        <f>SUM(H4:H29)</f>
        <v>9476880</v>
      </c>
      <c r="I30" s="76"/>
      <c r="K30" s="77" t="s">
        <v>51</v>
      </c>
      <c r="L30" s="77">
        <v>96000</v>
      </c>
    </row>
    <row r="31" spans="1:14" ht="15" customHeight="1" x14ac:dyDescent="0.25">
      <c r="A31" s="28"/>
      <c r="B31" s="78" t="s">
        <v>52</v>
      </c>
      <c r="H31" s="57"/>
      <c r="I31" s="33"/>
      <c r="K31" s="77"/>
      <c r="L31" s="77"/>
    </row>
    <row r="32" spans="1:14" ht="15" customHeight="1" x14ac:dyDescent="0.25">
      <c r="A32" s="28"/>
      <c r="B32" s="79"/>
      <c r="C32" s="50" t="s">
        <v>53</v>
      </c>
      <c r="E32" s="80" t="s">
        <v>54</v>
      </c>
      <c r="G32" s="70">
        <f>+L30</f>
        <v>96000</v>
      </c>
      <c r="H32" s="57"/>
      <c r="I32" s="33"/>
      <c r="K32" s="81" t="s">
        <v>55</v>
      </c>
      <c r="L32" s="77">
        <v>28000</v>
      </c>
    </row>
    <row r="33" spans="1:13" ht="15" customHeight="1" x14ac:dyDescent="0.25">
      <c r="A33" s="28"/>
      <c r="B33" s="48" t="s">
        <v>56</v>
      </c>
      <c r="C33" s="50" t="s">
        <v>57</v>
      </c>
      <c r="D33" s="48" t="s">
        <v>58</v>
      </c>
      <c r="E33" s="80" t="s">
        <v>59</v>
      </c>
      <c r="G33" s="70">
        <v>28000</v>
      </c>
      <c r="H33" s="57"/>
      <c r="I33" s="33"/>
      <c r="K33" s="81" t="s">
        <v>60</v>
      </c>
      <c r="L33" s="77">
        <v>4000</v>
      </c>
      <c r="M33" s="7" t="s">
        <v>61</v>
      </c>
    </row>
    <row r="34" spans="1:13" ht="15" customHeight="1" x14ac:dyDescent="0.25">
      <c r="A34" s="28"/>
      <c r="B34" s="48" t="s">
        <v>56</v>
      </c>
      <c r="C34" s="50" t="s">
        <v>57</v>
      </c>
      <c r="D34" s="48" t="s">
        <v>58</v>
      </c>
      <c r="E34" s="80" t="s">
        <v>59</v>
      </c>
      <c r="F34" s="82"/>
      <c r="G34" s="70">
        <f>+L32</f>
        <v>28000</v>
      </c>
      <c r="H34" s="57"/>
      <c r="I34" s="33"/>
      <c r="K34" s="81" t="s">
        <v>62</v>
      </c>
      <c r="L34" s="77">
        <v>28000</v>
      </c>
    </row>
    <row r="35" spans="1:13" ht="15" customHeight="1" x14ac:dyDescent="0.25">
      <c r="A35" s="28"/>
      <c r="B35" s="48" t="s">
        <v>56</v>
      </c>
      <c r="C35" s="50" t="s">
        <v>63</v>
      </c>
      <c r="D35" s="48" t="s">
        <v>64</v>
      </c>
      <c r="E35" s="80" t="s">
        <v>59</v>
      </c>
      <c r="F35" s="8"/>
      <c r="G35" s="59">
        <f>+G27</f>
        <v>42000</v>
      </c>
      <c r="H35" s="57">
        <f>SUM(G32:G35)</f>
        <v>194000</v>
      </c>
      <c r="I35" s="33"/>
    </row>
    <row r="36" spans="1:13" ht="15" customHeight="1" thickBot="1" x14ac:dyDescent="0.3">
      <c r="A36" s="28"/>
      <c r="B36" s="83" t="s">
        <v>65</v>
      </c>
      <c r="E36" s="84">
        <f>IF((H30-H35)&lt;0,0,(H30-H35))</f>
        <v>9282880</v>
      </c>
      <c r="F36" s="85" t="s">
        <v>66</v>
      </c>
      <c r="G36" s="86"/>
      <c r="H36" s="87">
        <f>ROUND((E36/10),0)*10</f>
        <v>9282880</v>
      </c>
      <c r="I36" s="88"/>
      <c r="K36" s="89"/>
      <c r="L36" s="90"/>
    </row>
    <row r="37" spans="1:13" ht="15" customHeight="1" thickTop="1" x14ac:dyDescent="0.25">
      <c r="A37" s="28"/>
      <c r="B37" s="82" t="s">
        <v>67</v>
      </c>
      <c r="F37" s="91" t="s">
        <v>68</v>
      </c>
      <c r="G37" s="91" t="s">
        <v>69</v>
      </c>
      <c r="H37" s="92"/>
      <c r="I37" s="93"/>
      <c r="K37" s="8"/>
    </row>
    <row r="38" spans="1:13" ht="15" customHeight="1" x14ac:dyDescent="0.25">
      <c r="A38" s="28"/>
      <c r="B38" s="94"/>
      <c r="C38" s="48" t="s">
        <v>70</v>
      </c>
      <c r="F38" s="49">
        <f>+H36-F39</f>
        <v>9282880</v>
      </c>
      <c r="G38" s="7">
        <f>IF(+I2="Sr",ROUND(IF(F38&gt;1000000,(((F38-1000000)*0.3)+110000),IF(F38&gt;500000,(((F38-500000)*0.2)+10000),IF(F38&gt;300000,((F38-300000)*0.05),0))),0),ROUND(IF(F38&gt;1000000,(((F38-1000000)*0.3)+112500),IF(F38&gt;500000,(((F38-500000)*0.2)+12500),IF(F38&gt;250000,((F38-250000)*0.05),0))),0))</f>
        <v>2594864</v>
      </c>
      <c r="H38" s="92"/>
      <c r="I38" s="93"/>
      <c r="K38" s="89"/>
      <c r="L38" s="90"/>
    </row>
    <row r="39" spans="1:13" ht="15" customHeight="1" x14ac:dyDescent="0.25">
      <c r="A39" s="28"/>
      <c r="B39" s="94"/>
      <c r="C39" s="48" t="s">
        <v>71</v>
      </c>
      <c r="E39" s="90"/>
      <c r="F39" s="49"/>
      <c r="G39" s="7">
        <f>F39*E39</f>
        <v>0</v>
      </c>
      <c r="H39" s="95">
        <f>G38+G39</f>
        <v>2594864</v>
      </c>
      <c r="I39" s="93"/>
      <c r="K39" s="8"/>
    </row>
    <row r="40" spans="1:13" ht="15" customHeight="1" x14ac:dyDescent="0.25">
      <c r="A40" s="28"/>
      <c r="B40" s="48" t="s">
        <v>72</v>
      </c>
      <c r="C40" s="48" t="s">
        <v>73</v>
      </c>
      <c r="D40" s="96"/>
      <c r="E40" s="8"/>
      <c r="F40" s="97"/>
      <c r="G40" s="98"/>
      <c r="H40" s="99"/>
      <c r="I40" s="100"/>
      <c r="K40" s="89"/>
      <c r="L40" s="90"/>
    </row>
    <row r="41" spans="1:13" ht="15" customHeight="1" x14ac:dyDescent="0.25">
      <c r="A41" s="28"/>
      <c r="B41" s="7" t="s">
        <v>74</v>
      </c>
      <c r="C41" s="48"/>
      <c r="D41" s="96"/>
      <c r="E41" s="8"/>
      <c r="G41" s="101">
        <v>0.1</v>
      </c>
      <c r="H41" s="102">
        <f>IF(H36&gt;10000000,H40*15%,IF(H36&gt;5000000,H39*10%,0))</f>
        <v>259486.40000000002</v>
      </c>
      <c r="I41" s="103"/>
      <c r="K41" s="8"/>
    </row>
    <row r="42" spans="1:13" ht="15" customHeight="1" x14ac:dyDescent="0.25">
      <c r="A42" s="28"/>
      <c r="C42" s="48"/>
      <c r="D42" s="96"/>
      <c r="E42" s="8"/>
      <c r="G42" s="104"/>
      <c r="H42" s="105">
        <f>H39+H41</f>
        <v>2854350.4</v>
      </c>
      <c r="I42" s="100"/>
    </row>
    <row r="43" spans="1:13" ht="15" customHeight="1" x14ac:dyDescent="0.25">
      <c r="A43" s="28"/>
      <c r="B43" s="48" t="s">
        <v>75</v>
      </c>
      <c r="D43" s="96"/>
      <c r="E43" s="8"/>
      <c r="G43" s="101">
        <v>0.04</v>
      </c>
      <c r="H43" s="102">
        <f>ROUND((H42)*0.04,0)</f>
        <v>114174</v>
      </c>
      <c r="I43" s="103"/>
    </row>
    <row r="44" spans="1:13" ht="15" customHeight="1" x14ac:dyDescent="0.25">
      <c r="A44" s="28"/>
      <c r="B44" s="82" t="s">
        <v>76</v>
      </c>
      <c r="D44" s="96"/>
      <c r="E44" s="85"/>
      <c r="G44" s="8"/>
      <c r="H44" s="106">
        <f>SUM(H42:H43)</f>
        <v>2968524.4</v>
      </c>
      <c r="I44" s="107"/>
    </row>
    <row r="45" spans="1:13" ht="15" customHeight="1" x14ac:dyDescent="0.3">
      <c r="A45" s="28"/>
      <c r="B45" s="48" t="s">
        <v>77</v>
      </c>
      <c r="D45" s="108" t="s">
        <v>56</v>
      </c>
      <c r="E45" s="109" t="s">
        <v>78</v>
      </c>
      <c r="G45" s="110"/>
      <c r="H45" s="105">
        <v>15425</v>
      </c>
      <c r="I45" s="107"/>
    </row>
    <row r="46" spans="1:13" ht="15" customHeight="1" x14ac:dyDescent="0.25">
      <c r="A46" s="28"/>
      <c r="B46" s="48" t="s">
        <v>79</v>
      </c>
      <c r="C46" s="8"/>
      <c r="D46" s="8"/>
      <c r="E46" s="8" t="s">
        <v>80</v>
      </c>
      <c r="G46" s="110"/>
      <c r="H46" s="111">
        <v>5000</v>
      </c>
      <c r="I46" s="112"/>
    </row>
    <row r="47" spans="1:13" ht="15" customHeight="1" x14ac:dyDescent="0.25">
      <c r="A47" s="28"/>
      <c r="B47" s="82" t="s">
        <v>81</v>
      </c>
      <c r="C47" s="8"/>
      <c r="D47" s="8"/>
      <c r="E47" s="8"/>
      <c r="F47" s="8"/>
      <c r="G47" s="8"/>
      <c r="H47" s="57">
        <f>H44+H46+H45</f>
        <v>2988949.4</v>
      </c>
      <c r="I47" s="33"/>
    </row>
    <row r="48" spans="1:13" ht="15" customHeight="1" x14ac:dyDescent="0.25">
      <c r="A48" s="28"/>
      <c r="B48" s="21" t="s">
        <v>82</v>
      </c>
      <c r="C48" s="8"/>
      <c r="D48" s="8"/>
      <c r="E48" s="8"/>
      <c r="F48" s="8"/>
      <c r="G48" s="8"/>
      <c r="H48" s="57"/>
      <c r="I48" s="33"/>
    </row>
    <row r="49" spans="1:14" ht="15" customHeight="1" x14ac:dyDescent="0.3">
      <c r="A49" s="28"/>
      <c r="B49" s="113"/>
      <c r="C49" s="114"/>
      <c r="D49" s="114"/>
      <c r="E49" s="115"/>
      <c r="F49" s="115"/>
      <c r="G49" s="115"/>
      <c r="H49" s="57"/>
      <c r="I49" s="33"/>
      <c r="K49" s="89"/>
      <c r="L49" s="49"/>
    </row>
    <row r="50" spans="1:14" ht="15" customHeight="1" x14ac:dyDescent="0.3">
      <c r="A50" s="28"/>
      <c r="B50" s="116"/>
      <c r="C50" s="114" t="s">
        <v>83</v>
      </c>
      <c r="D50" s="114"/>
      <c r="E50" s="115" t="s">
        <v>84</v>
      </c>
      <c r="F50" s="115"/>
      <c r="G50" s="117">
        <v>2600000</v>
      </c>
      <c r="H50" s="57"/>
      <c r="I50" s="33"/>
      <c r="K50" s="118"/>
      <c r="L50" s="49"/>
    </row>
    <row r="51" spans="1:14" ht="15" customHeight="1" x14ac:dyDescent="0.3">
      <c r="A51" s="28"/>
      <c r="B51" s="116"/>
      <c r="C51" s="114" t="s">
        <v>85</v>
      </c>
      <c r="D51" s="114"/>
      <c r="E51" s="115" t="s">
        <v>86</v>
      </c>
      <c r="F51" s="115"/>
      <c r="G51" s="117">
        <v>30000</v>
      </c>
      <c r="H51" s="57"/>
      <c r="I51" s="33"/>
      <c r="K51" s="118"/>
      <c r="L51" s="49"/>
    </row>
    <row r="52" spans="1:14" ht="15" customHeight="1" x14ac:dyDescent="0.3">
      <c r="A52" s="28"/>
      <c r="C52" s="119" t="s">
        <v>87</v>
      </c>
      <c r="D52" s="119"/>
      <c r="E52" s="120"/>
      <c r="G52" s="7">
        <v>30000</v>
      </c>
      <c r="H52" s="57">
        <f>SUM(G49:G52)</f>
        <v>2660000</v>
      </c>
      <c r="I52" s="33"/>
      <c r="K52" s="118"/>
      <c r="L52" s="49"/>
    </row>
    <row r="53" spans="1:14" ht="15" customHeight="1" thickBot="1" x14ac:dyDescent="0.3">
      <c r="A53" s="121"/>
      <c r="B53" s="122" t="str">
        <f>IF(H53=0,"TAX  PAYABLE / REFUND ",IF(H53&lt;0,"REFUND","TAX  PAYABLE"))</f>
        <v>TAX  PAYABLE</v>
      </c>
      <c r="C53" s="123"/>
      <c r="D53" s="124"/>
      <c r="E53" s="124"/>
      <c r="F53" s="125" t="s">
        <v>88</v>
      </c>
      <c r="G53" s="126"/>
      <c r="H53" s="127">
        <f>ROUND((H47-H52)/10,0)*10</f>
        <v>328950</v>
      </c>
      <c r="I53" s="128"/>
      <c r="K53" s="118"/>
      <c r="L53" s="49"/>
    </row>
    <row r="54" spans="1:14" ht="15" customHeight="1" x14ac:dyDescent="0.25">
      <c r="A54" s="129" t="s">
        <v>89</v>
      </c>
      <c r="B54" s="130"/>
      <c r="C54" s="130"/>
      <c r="D54" s="130"/>
      <c r="E54" s="130"/>
      <c r="F54" s="130"/>
      <c r="G54" s="130"/>
      <c r="H54" s="130"/>
      <c r="I54" s="131"/>
      <c r="K54" s="118"/>
      <c r="L54" s="49"/>
    </row>
    <row r="55" spans="1:14" ht="15" customHeight="1" thickBot="1" x14ac:dyDescent="0.3">
      <c r="A55" s="132"/>
      <c r="B55" s="133"/>
      <c r="C55" s="134" t="s">
        <v>90</v>
      </c>
      <c r="D55" s="135"/>
      <c r="E55" s="136" t="s">
        <v>91</v>
      </c>
      <c r="F55" s="137" t="s">
        <v>92</v>
      </c>
      <c r="G55" s="137"/>
      <c r="H55" s="137"/>
      <c r="I55" s="138"/>
      <c r="K55" s="118"/>
      <c r="L55" s="49"/>
      <c r="N55" s="139"/>
    </row>
    <row r="56" spans="1:14" ht="15" customHeight="1" x14ac:dyDescent="0.25">
      <c r="A56" s="140"/>
      <c r="B56" s="141"/>
      <c r="C56" s="141"/>
      <c r="D56" s="141"/>
      <c r="E56" s="141"/>
      <c r="F56" s="141"/>
      <c r="G56" s="142"/>
      <c r="H56" s="142"/>
      <c r="I56" s="142"/>
      <c r="K56" s="143"/>
      <c r="L56" s="144"/>
      <c r="M56" s="139"/>
      <c r="N56" s="139"/>
    </row>
    <row r="57" spans="1:14" ht="15" customHeight="1" x14ac:dyDescent="0.25">
      <c r="B57" s="145" t="s">
        <v>93</v>
      </c>
      <c r="C57" s="146"/>
      <c r="D57" s="146"/>
      <c r="E57" s="146"/>
      <c r="F57" s="146"/>
      <c r="G57" s="147" t="s">
        <v>94</v>
      </c>
      <c r="H57" s="148"/>
      <c r="J57" s="149"/>
      <c r="K57" s="150" t="s">
        <v>95</v>
      </c>
      <c r="L57" s="151" t="s">
        <v>96</v>
      </c>
    </row>
    <row r="58" spans="1:14" ht="15" customHeight="1" x14ac:dyDescent="0.25">
      <c r="B58" s="152" t="s">
        <v>97</v>
      </c>
      <c r="C58" s="153"/>
      <c r="D58" s="153"/>
      <c r="E58" s="153"/>
      <c r="F58" s="153"/>
      <c r="G58" s="154"/>
      <c r="H58" s="155"/>
      <c r="J58" s="149"/>
      <c r="K58" s="150" t="s">
        <v>98</v>
      </c>
      <c r="L58" s="156" t="s">
        <v>99</v>
      </c>
      <c r="N58" s="151"/>
    </row>
    <row r="59" spans="1:14" ht="15" customHeight="1" x14ac:dyDescent="0.25">
      <c r="B59" s="157" t="s">
        <v>100</v>
      </c>
      <c r="C59" s="153"/>
      <c r="D59" s="153"/>
      <c r="E59" s="158">
        <f>+H44</f>
        <v>2968524.4</v>
      </c>
      <c r="G59" s="153"/>
      <c r="I59" s="153"/>
      <c r="J59" s="153"/>
      <c r="K59" s="159" t="s">
        <v>101</v>
      </c>
      <c r="L59" s="156" t="s">
        <v>102</v>
      </c>
      <c r="N59" s="156"/>
    </row>
    <row r="60" spans="1:14" ht="15" customHeight="1" x14ac:dyDescent="0.25">
      <c r="B60" s="157" t="s">
        <v>103</v>
      </c>
      <c r="C60" s="153"/>
      <c r="D60" s="153"/>
      <c r="E60" s="158">
        <f>+H52*-1</f>
        <v>-2660000</v>
      </c>
      <c r="G60" s="153"/>
      <c r="I60" s="153"/>
      <c r="J60" s="153"/>
      <c r="K60" s="159" t="s">
        <v>104</v>
      </c>
      <c r="L60" s="156" t="s">
        <v>105</v>
      </c>
      <c r="N60" s="156"/>
    </row>
    <row r="61" spans="1:14" ht="15" customHeight="1" thickBot="1" x14ac:dyDescent="0.3">
      <c r="B61" s="157" t="s">
        <v>106</v>
      </c>
      <c r="C61" s="153"/>
      <c r="D61" s="153"/>
      <c r="E61" s="160">
        <f>E59+E60</f>
        <v>308524.39999999991</v>
      </c>
      <c r="G61" s="153"/>
      <c r="I61" s="153"/>
      <c r="J61" s="153"/>
      <c r="K61" s="161"/>
      <c r="L61" s="161"/>
      <c r="M61" s="159"/>
      <c r="N61" s="156"/>
    </row>
    <row r="62" spans="1:14" ht="15" customHeight="1" thickTop="1" x14ac:dyDescent="0.25">
      <c r="C62" s="153"/>
      <c r="D62" s="153"/>
      <c r="E62" s="162">
        <f>IF(E61&gt;10000,E61,0)</f>
        <v>308524.39999999991</v>
      </c>
      <c r="F62" s="7" t="s">
        <v>107</v>
      </c>
      <c r="G62" s="153">
        <f>3085*5</f>
        <v>15425</v>
      </c>
      <c r="J62" s="163"/>
      <c r="K62" s="164"/>
      <c r="L62" s="153"/>
    </row>
    <row r="63" spans="1:14" ht="15" customHeight="1" thickBot="1" x14ac:dyDescent="0.3">
      <c r="C63" s="153"/>
      <c r="D63" s="153"/>
      <c r="E63" s="158"/>
      <c r="F63" s="165"/>
      <c r="G63" s="165"/>
      <c r="H63" s="165"/>
      <c r="I63" s="165"/>
      <c r="J63" s="166"/>
    </row>
    <row r="64" spans="1:14" s="48" customFormat="1" ht="15" customHeight="1" x14ac:dyDescent="0.25">
      <c r="A64" s="167" t="s">
        <v>108</v>
      </c>
      <c r="B64" s="168"/>
      <c r="C64" s="168"/>
      <c r="D64" s="168"/>
      <c r="E64" s="168"/>
      <c r="F64" s="168"/>
      <c r="G64" s="169" t="s">
        <v>109</v>
      </c>
      <c r="H64" s="170"/>
      <c r="K64" s="171"/>
      <c r="L64" s="58"/>
    </row>
    <row r="65" spans="1:12" s="48" customFormat="1" ht="15" customHeight="1" x14ac:dyDescent="0.25">
      <c r="A65" s="172" t="s">
        <v>110</v>
      </c>
      <c r="H65" s="93"/>
      <c r="K65" s="173"/>
      <c r="L65" s="58"/>
    </row>
    <row r="66" spans="1:12" s="48" customFormat="1" ht="15" customHeight="1" x14ac:dyDescent="0.25">
      <c r="A66" s="172" t="s">
        <v>111</v>
      </c>
      <c r="H66" s="93"/>
      <c r="K66" s="173"/>
      <c r="L66" s="58"/>
    </row>
    <row r="67" spans="1:12" s="48" customFormat="1" ht="15" customHeight="1" x14ac:dyDescent="0.2">
      <c r="A67" s="174" t="s">
        <v>112</v>
      </c>
      <c r="B67" s="175" t="s">
        <v>113</v>
      </c>
      <c r="C67" s="175"/>
      <c r="D67" s="175"/>
      <c r="E67" s="175"/>
      <c r="F67" s="175"/>
      <c r="G67" s="175"/>
      <c r="H67" s="176"/>
      <c r="I67" s="30"/>
      <c r="K67" s="177" t="s">
        <v>114</v>
      </c>
      <c r="L67" s="58"/>
    </row>
    <row r="68" spans="1:12" s="48" customFormat="1" ht="26.25" customHeight="1" x14ac:dyDescent="0.2">
      <c r="A68" s="174" t="s">
        <v>115</v>
      </c>
      <c r="B68" s="175" t="s">
        <v>116</v>
      </c>
      <c r="C68" s="175"/>
      <c r="D68" s="175"/>
      <c r="E68" s="175"/>
      <c r="F68" s="175"/>
      <c r="G68" s="175"/>
      <c r="H68" s="176"/>
      <c r="I68" s="30"/>
      <c r="K68" s="177" t="s">
        <v>117</v>
      </c>
      <c r="L68" s="58"/>
    </row>
    <row r="69" spans="1:12" s="48" customFormat="1" ht="26.25" customHeight="1" x14ac:dyDescent="0.2">
      <c r="A69" s="174" t="s">
        <v>118</v>
      </c>
      <c r="B69" s="175" t="s">
        <v>119</v>
      </c>
      <c r="C69" s="175"/>
      <c r="D69" s="175"/>
      <c r="E69" s="175"/>
      <c r="F69" s="175"/>
      <c r="G69" s="175"/>
      <c r="H69" s="176"/>
      <c r="I69" s="30"/>
      <c r="K69" s="177" t="s">
        <v>120</v>
      </c>
      <c r="L69" s="58"/>
    </row>
    <row r="70" spans="1:12" s="48" customFormat="1" ht="26.25" customHeight="1" x14ac:dyDescent="0.2">
      <c r="A70" s="174" t="s">
        <v>121</v>
      </c>
      <c r="B70" s="175" t="s">
        <v>122</v>
      </c>
      <c r="C70" s="175"/>
      <c r="D70" s="175"/>
      <c r="E70" s="175"/>
      <c r="F70" s="175"/>
      <c r="G70" s="175"/>
      <c r="H70" s="176"/>
      <c r="I70" s="30"/>
      <c r="K70" s="177" t="s">
        <v>123</v>
      </c>
      <c r="L70" s="58"/>
    </row>
    <row r="71" spans="1:12" s="48" customFormat="1" ht="15" customHeight="1" x14ac:dyDescent="0.2">
      <c r="A71" s="174" t="s">
        <v>124</v>
      </c>
      <c r="B71" s="175" t="s">
        <v>125</v>
      </c>
      <c r="C71" s="175"/>
      <c r="D71" s="175"/>
      <c r="E71" s="175"/>
      <c r="F71" s="175"/>
      <c r="G71" s="175"/>
      <c r="H71" s="176"/>
      <c r="I71" s="30"/>
      <c r="K71" s="177" t="s">
        <v>126</v>
      </c>
      <c r="L71" s="58"/>
    </row>
    <row r="72" spans="1:12" s="48" customFormat="1" ht="15" customHeight="1" x14ac:dyDescent="0.2">
      <c r="A72" s="174" t="s">
        <v>127</v>
      </c>
      <c r="B72" s="175" t="s">
        <v>128</v>
      </c>
      <c r="C72" s="175"/>
      <c r="D72" s="175"/>
      <c r="E72" s="175"/>
      <c r="F72" s="175"/>
      <c r="G72" s="175"/>
      <c r="H72" s="176"/>
      <c r="I72" s="30"/>
      <c r="K72" s="177" t="s">
        <v>129</v>
      </c>
      <c r="L72" s="58"/>
    </row>
    <row r="73" spans="1:12" s="48" customFormat="1" ht="25.5" customHeight="1" x14ac:dyDescent="0.2">
      <c r="A73" s="178"/>
      <c r="B73" s="179" t="s">
        <v>130</v>
      </c>
      <c r="C73" s="179"/>
      <c r="D73" s="179"/>
      <c r="E73" s="179"/>
      <c r="F73" s="179"/>
      <c r="G73" s="179"/>
      <c r="H73" s="180"/>
      <c r="J73" s="5"/>
    </row>
    <row r="74" spans="1:12" s="48" customFormat="1" ht="15" customHeight="1" thickBot="1" x14ac:dyDescent="0.25">
      <c r="A74" s="181"/>
      <c r="B74" s="182" t="s">
        <v>131</v>
      </c>
      <c r="C74" s="182"/>
      <c r="D74" s="182"/>
      <c r="E74" s="182"/>
      <c r="F74" s="182"/>
      <c r="G74" s="182"/>
      <c r="H74" s="183"/>
      <c r="J74" s="5"/>
    </row>
    <row r="75" spans="1:12" s="48" customFormat="1" ht="15" customHeight="1" thickBot="1" x14ac:dyDescent="0.25">
      <c r="A75" s="184"/>
      <c r="B75" s="185"/>
      <c r="C75" s="185"/>
      <c r="D75" s="185"/>
      <c r="E75" s="185"/>
      <c r="F75" s="185"/>
      <c r="G75" s="185"/>
      <c r="J75" s="5"/>
    </row>
    <row r="76" spans="1:12" s="48" customFormat="1" ht="15" customHeight="1" x14ac:dyDescent="0.25">
      <c r="A76" s="167" t="s">
        <v>108</v>
      </c>
      <c r="B76" s="186"/>
      <c r="C76" s="186"/>
      <c r="D76" s="186"/>
      <c r="E76" s="186"/>
      <c r="F76" s="186"/>
      <c r="G76" s="187" t="s">
        <v>132</v>
      </c>
      <c r="H76" s="188"/>
      <c r="J76" s="5"/>
    </row>
    <row r="77" spans="1:12" ht="15" customHeight="1" x14ac:dyDescent="0.25">
      <c r="A77" s="172" t="s">
        <v>133</v>
      </c>
      <c r="C77" s="26"/>
      <c r="D77" s="26"/>
      <c r="E77" s="26"/>
      <c r="F77" s="189"/>
      <c r="G77" s="190"/>
      <c r="H77" s="191"/>
    </row>
    <row r="78" spans="1:12" ht="15" customHeight="1" x14ac:dyDescent="0.25">
      <c r="A78" s="172" t="s">
        <v>134</v>
      </c>
      <c r="C78" s="26"/>
      <c r="D78" s="26"/>
      <c r="E78" s="26"/>
      <c r="F78" s="189"/>
      <c r="G78" s="190"/>
      <c r="H78" s="191"/>
    </row>
    <row r="79" spans="1:12" ht="15" customHeight="1" x14ac:dyDescent="0.25">
      <c r="A79" s="28"/>
      <c r="B79" s="192" t="s">
        <v>135</v>
      </c>
      <c r="D79" s="192" t="s">
        <v>136</v>
      </c>
      <c r="F79" s="189"/>
      <c r="G79" s="190"/>
      <c r="H79" s="191"/>
    </row>
    <row r="80" spans="1:12" ht="15" customHeight="1" x14ac:dyDescent="0.25">
      <c r="A80" s="28"/>
      <c r="B80" s="192" t="s">
        <v>137</v>
      </c>
      <c r="D80" s="192" t="s">
        <v>138</v>
      </c>
      <c r="F80" s="189"/>
      <c r="G80" s="190"/>
      <c r="H80" s="191"/>
    </row>
    <row r="81" spans="1:10" ht="15" customHeight="1" x14ac:dyDescent="0.25">
      <c r="A81" s="28"/>
      <c r="B81" s="192" t="s">
        <v>139</v>
      </c>
      <c r="D81" s="192" t="s">
        <v>140</v>
      </c>
      <c r="F81" s="189"/>
      <c r="G81" s="190"/>
      <c r="H81" s="191"/>
    </row>
    <row r="82" spans="1:10" ht="15" customHeight="1" x14ac:dyDescent="0.25">
      <c r="A82" s="28"/>
      <c r="B82" s="193" t="s">
        <v>141</v>
      </c>
      <c r="D82" s="192" t="s">
        <v>142</v>
      </c>
      <c r="F82" s="189"/>
      <c r="G82" s="190"/>
      <c r="H82" s="191"/>
    </row>
    <row r="83" spans="1:10" ht="15" customHeight="1" x14ac:dyDescent="0.25">
      <c r="A83" s="28"/>
      <c r="B83" s="192" t="s">
        <v>143</v>
      </c>
      <c r="D83" s="192" t="s">
        <v>144</v>
      </c>
      <c r="F83" s="189"/>
      <c r="G83" s="190"/>
      <c r="H83" s="191"/>
    </row>
    <row r="84" spans="1:10" ht="15" customHeight="1" x14ac:dyDescent="0.25">
      <c r="A84" s="28"/>
      <c r="B84" s="192" t="s">
        <v>145</v>
      </c>
      <c r="D84" s="192" t="s">
        <v>146</v>
      </c>
      <c r="F84" s="189"/>
      <c r="G84" s="190"/>
      <c r="H84" s="191"/>
      <c r="J84" s="7"/>
    </row>
    <row r="85" spans="1:10" ht="15" customHeight="1" x14ac:dyDescent="0.25">
      <c r="A85" s="28"/>
      <c r="B85" s="193" t="s">
        <v>147</v>
      </c>
      <c r="D85" s="192" t="s">
        <v>148</v>
      </c>
      <c r="F85" s="189"/>
      <c r="G85" s="190"/>
      <c r="H85" s="191"/>
      <c r="J85" s="7"/>
    </row>
    <row r="86" spans="1:10" ht="15" customHeight="1" thickBot="1" x14ac:dyDescent="0.3">
      <c r="A86" s="194"/>
      <c r="B86" s="195" t="s">
        <v>149</v>
      </c>
      <c r="C86" s="196"/>
      <c r="D86" s="195" t="s">
        <v>150</v>
      </c>
      <c r="E86" s="196"/>
      <c r="F86" s="196"/>
      <c r="G86" s="196"/>
      <c r="H86" s="197"/>
      <c r="J86" s="7"/>
    </row>
    <row r="87" spans="1:10" ht="15" customHeight="1" thickBot="1" x14ac:dyDescent="0.3">
      <c r="J87" s="7"/>
    </row>
    <row r="88" spans="1:10" ht="15" customHeight="1" x14ac:dyDescent="0.25">
      <c r="B88" s="198" t="s">
        <v>151</v>
      </c>
      <c r="C88" s="199"/>
      <c r="D88" s="200"/>
      <c r="E88" s="201" t="s">
        <v>152</v>
      </c>
      <c r="F88" s="202"/>
      <c r="G88" s="201" t="s">
        <v>153</v>
      </c>
      <c r="H88" s="203"/>
      <c r="J88" s="7"/>
    </row>
    <row r="89" spans="1:10" ht="15" customHeight="1" x14ac:dyDescent="0.25">
      <c r="B89" s="204" t="s">
        <v>154</v>
      </c>
      <c r="C89" s="153"/>
      <c r="D89" s="161"/>
      <c r="E89" s="205" t="s">
        <v>155</v>
      </c>
      <c r="G89" s="205" t="s">
        <v>156</v>
      </c>
      <c r="H89" s="191"/>
      <c r="J89" s="7"/>
    </row>
    <row r="90" spans="1:10" ht="15" customHeight="1" x14ac:dyDescent="0.25">
      <c r="B90" s="204" t="s">
        <v>157</v>
      </c>
      <c r="C90" s="153"/>
      <c r="D90" s="161"/>
      <c r="E90" s="205" t="s">
        <v>158</v>
      </c>
      <c r="G90" s="205" t="s">
        <v>159</v>
      </c>
      <c r="H90" s="191"/>
      <c r="J90" s="7"/>
    </row>
    <row r="91" spans="1:10" ht="15" customHeight="1" x14ac:dyDescent="0.25">
      <c r="B91" s="204" t="s">
        <v>160</v>
      </c>
      <c r="C91" s="153"/>
      <c r="D91" s="161"/>
      <c r="E91" s="205" t="s">
        <v>161</v>
      </c>
      <c r="H91" s="191"/>
      <c r="J91" s="7"/>
    </row>
    <row r="92" spans="1:10" ht="15" customHeight="1" x14ac:dyDescent="0.25">
      <c r="B92" s="204" t="s">
        <v>162</v>
      </c>
      <c r="C92" s="153"/>
      <c r="D92" s="161"/>
      <c r="E92" s="205" t="s">
        <v>163</v>
      </c>
      <c r="H92" s="191"/>
      <c r="J92" s="7"/>
    </row>
    <row r="93" spans="1:10" ht="15" customHeight="1" x14ac:dyDescent="0.25">
      <c r="B93" s="204" t="s">
        <v>164</v>
      </c>
      <c r="C93" s="153"/>
      <c r="D93" s="161"/>
      <c r="H93" s="191"/>
      <c r="J93" s="7"/>
    </row>
    <row r="94" spans="1:10" ht="15" customHeight="1" x14ac:dyDescent="0.25">
      <c r="B94" s="204" t="s">
        <v>165</v>
      </c>
      <c r="C94" s="153"/>
      <c r="D94" s="161"/>
      <c r="H94" s="191"/>
      <c r="J94" s="7"/>
    </row>
    <row r="95" spans="1:10" ht="15" customHeight="1" x14ac:dyDescent="0.25">
      <c r="B95" s="204" t="s">
        <v>166</v>
      </c>
      <c r="C95" s="153"/>
      <c r="D95" s="206">
        <f>SUM(C89:C95)</f>
        <v>0</v>
      </c>
      <c r="H95" s="191"/>
      <c r="J95" s="7"/>
    </row>
    <row r="96" spans="1:10" ht="15" customHeight="1" x14ac:dyDescent="0.25">
      <c r="B96" s="207" t="s">
        <v>167</v>
      </c>
      <c r="C96" s="153"/>
      <c r="D96" s="26"/>
      <c r="E96" s="208"/>
      <c r="H96" s="191"/>
      <c r="J96" s="7"/>
    </row>
    <row r="97" spans="2:10" ht="15" customHeight="1" x14ac:dyDescent="0.25">
      <c r="B97" s="204" t="s">
        <v>168</v>
      </c>
      <c r="C97" s="164"/>
      <c r="D97" s="26"/>
      <c r="H97" s="191"/>
      <c r="J97" s="7"/>
    </row>
    <row r="98" spans="2:10" ht="15" customHeight="1" x14ac:dyDescent="0.25">
      <c r="B98" s="204" t="s">
        <v>169</v>
      </c>
      <c r="C98" s="164"/>
      <c r="D98" s="26"/>
      <c r="H98" s="191"/>
      <c r="J98" s="7"/>
    </row>
    <row r="99" spans="2:10" ht="15" customHeight="1" x14ac:dyDescent="0.25">
      <c r="B99" s="204" t="s">
        <v>170</v>
      </c>
      <c r="C99" s="164"/>
      <c r="D99" s="26">
        <f>SUM(C97:C99)</f>
        <v>0</v>
      </c>
      <c r="H99" s="191"/>
      <c r="J99" s="7"/>
    </row>
    <row r="100" spans="2:10" ht="15" customHeight="1" thickBot="1" x14ac:dyDescent="0.3">
      <c r="B100" s="209" t="s">
        <v>171</v>
      </c>
      <c r="C100" s="210"/>
      <c r="D100" s="211"/>
      <c r="E100" s="196"/>
      <c r="F100" s="196"/>
      <c r="G100" s="196"/>
      <c r="H100" s="197"/>
      <c r="J100" s="7"/>
    </row>
    <row r="101" spans="2:10" ht="15" customHeight="1" x14ac:dyDescent="0.25">
      <c r="B101" s="26"/>
      <c r="D101" s="212">
        <f>D95+D99+D100</f>
        <v>0</v>
      </c>
      <c r="J101" s="7"/>
    </row>
  </sheetData>
  <mergeCells count="22">
    <mergeCell ref="B72:H72"/>
    <mergeCell ref="B73:H73"/>
    <mergeCell ref="B74:G74"/>
    <mergeCell ref="G76:H76"/>
    <mergeCell ref="G64:H64"/>
    <mergeCell ref="B67:H67"/>
    <mergeCell ref="B68:H68"/>
    <mergeCell ref="B69:H69"/>
    <mergeCell ref="B70:H70"/>
    <mergeCell ref="B71:H71"/>
    <mergeCell ref="C51:D51"/>
    <mergeCell ref="C52:D52"/>
    <mergeCell ref="A54:I54"/>
    <mergeCell ref="A55:B55"/>
    <mergeCell ref="F55:I55"/>
    <mergeCell ref="B56:F56"/>
    <mergeCell ref="A1:C1"/>
    <mergeCell ref="D1:H1"/>
    <mergeCell ref="A2:C2"/>
    <mergeCell ref="F2:G2"/>
    <mergeCell ref="C49:D49"/>
    <mergeCell ref="C50:D50"/>
  </mergeCell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GA+RG-2</vt:lpstr>
      <vt:lpstr>'GA+RG-2'!Print_Area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2022-12-12T00:45:40Z</dcterms:created>
  <dcterms:modified xsi:type="dcterms:W3CDTF">2022-12-12T00:45:51Z</dcterms:modified>
</cp:coreProperties>
</file>